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C:\Users\Uta\Desktop\"/>
    </mc:Choice>
  </mc:AlternateContent>
  <xr:revisionPtr revIDLastSave="0" documentId="8_{654412A2-0795-47DD-8900-4A28E927C285}" xr6:coauthVersionLast="47" xr6:coauthVersionMax="47" xr10:uidLastSave="{00000000-0000-0000-0000-000000000000}"/>
  <bookViews>
    <workbookView xWindow="-108" yWindow="-108" windowWidth="23256" windowHeight="12576" tabRatio="500" firstSheet="4" activeTab="12" xr2:uid="{00000000-000D-0000-FFFF-FFFF00000000}"/>
  </bookViews>
  <sheets>
    <sheet name="Allgemeine Informationen" sheetId="1" r:id="rId1"/>
    <sheet name="Juli" sheetId="2" r:id="rId2"/>
    <sheet name="August" sheetId="3" r:id="rId3"/>
    <sheet name="September" sheetId="4" r:id="rId4"/>
    <sheet name="Oktober" sheetId="5" r:id="rId5"/>
    <sheet name="November" sheetId="6" r:id="rId6"/>
    <sheet name="Dezember" sheetId="7" r:id="rId7"/>
    <sheet name="Januar" sheetId="8" r:id="rId8"/>
    <sheet name="Februar" sheetId="9" r:id="rId9"/>
    <sheet name="März" sheetId="10" r:id="rId10"/>
    <sheet name="April" sheetId="11" r:id="rId11"/>
    <sheet name="Mai" sheetId="12" r:id="rId12"/>
    <sheet name="Juni" sheetId="13" r:id="rId13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13" l="1"/>
  <c r="F23" i="13" s="1"/>
  <c r="E19" i="10"/>
  <c r="F19" i="10" s="1"/>
  <c r="F13" i="10"/>
  <c r="E5" i="10"/>
  <c r="F5" i="10" s="1"/>
  <c r="E31" i="9"/>
  <c r="F23" i="7"/>
  <c r="E22" i="6"/>
  <c r="F22" i="6" s="1"/>
  <c r="G35" i="13"/>
  <c r="E34" i="13"/>
  <c r="F34" i="13" s="1"/>
  <c r="E33" i="13"/>
  <c r="F33" i="13" s="1"/>
  <c r="E32" i="13"/>
  <c r="F32" i="13" s="1"/>
  <c r="F31" i="13"/>
  <c r="E31" i="13"/>
  <c r="E30" i="13"/>
  <c r="F30" i="13" s="1"/>
  <c r="E29" i="13"/>
  <c r="F29" i="13" s="1"/>
  <c r="E28" i="13"/>
  <c r="F28" i="13" s="1"/>
  <c r="F27" i="13"/>
  <c r="E27" i="13"/>
  <c r="E26" i="13"/>
  <c r="F26" i="13" s="1"/>
  <c r="E25" i="13"/>
  <c r="F25" i="13" s="1"/>
  <c r="E24" i="13"/>
  <c r="F24" i="13" s="1"/>
  <c r="E22" i="13"/>
  <c r="F22" i="13" s="1"/>
  <c r="E21" i="13"/>
  <c r="F21" i="13" s="1"/>
  <c r="E20" i="13"/>
  <c r="F20" i="13" s="1"/>
  <c r="F19" i="13"/>
  <c r="E18" i="13"/>
  <c r="F18" i="13" s="1"/>
  <c r="E17" i="13"/>
  <c r="F17" i="13" s="1"/>
  <c r="F16" i="13"/>
  <c r="F15" i="13"/>
  <c r="E15" i="13"/>
  <c r="E14" i="13"/>
  <c r="F14" i="13" s="1"/>
  <c r="E13" i="13"/>
  <c r="F13" i="13" s="1"/>
  <c r="F12" i="13"/>
  <c r="F11" i="13"/>
  <c r="F10" i="13"/>
  <c r="E9" i="13"/>
  <c r="F9" i="13" s="1"/>
  <c r="E8" i="13"/>
  <c r="F8" i="13" s="1"/>
  <c r="E7" i="13"/>
  <c r="F7" i="13" s="1"/>
  <c r="E6" i="13"/>
  <c r="F6" i="13" s="1"/>
  <c r="F5" i="13"/>
  <c r="E4" i="13"/>
  <c r="F4" i="13" s="1"/>
  <c r="C2" i="13"/>
  <c r="G1" i="13"/>
  <c r="C1" i="13"/>
  <c r="G35" i="12"/>
  <c r="F34" i="12"/>
  <c r="F33" i="12"/>
  <c r="E32" i="12"/>
  <c r="F32" i="12" s="1"/>
  <c r="F31" i="12"/>
  <c r="E31" i="12"/>
  <c r="F30" i="12"/>
  <c r="E30" i="12"/>
  <c r="E29" i="12"/>
  <c r="F29" i="12" s="1"/>
  <c r="E28" i="12"/>
  <c r="F28" i="12" s="1"/>
  <c r="E27" i="12"/>
  <c r="E26" i="12"/>
  <c r="F26" i="12" s="1"/>
  <c r="E25" i="12"/>
  <c r="F25" i="12" s="1"/>
  <c r="E24" i="12"/>
  <c r="F24" i="12" s="1"/>
  <c r="F23" i="12"/>
  <c r="E23" i="12"/>
  <c r="F22" i="12"/>
  <c r="E22" i="12"/>
  <c r="E21" i="12"/>
  <c r="F21" i="12" s="1"/>
  <c r="E20" i="12"/>
  <c r="F20" i="12" s="1"/>
  <c r="F19" i="12"/>
  <c r="E19" i="12"/>
  <c r="F18" i="12"/>
  <c r="E18" i="12"/>
  <c r="E17" i="12"/>
  <c r="F17" i="12" s="1"/>
  <c r="E16" i="12"/>
  <c r="F15" i="12"/>
  <c r="F14" i="12"/>
  <c r="E13" i="12"/>
  <c r="F13" i="12" s="1"/>
  <c r="F12" i="12"/>
  <c r="F11" i="12"/>
  <c r="E11" i="12"/>
  <c r="F10" i="12"/>
  <c r="E10" i="12"/>
  <c r="F9" i="12"/>
  <c r="F8" i="12"/>
  <c r="F7" i="12"/>
  <c r="E6" i="12"/>
  <c r="F6" i="12" s="1"/>
  <c r="E5" i="12"/>
  <c r="F5" i="12" s="1"/>
  <c r="E4" i="12"/>
  <c r="F4" i="12" s="1"/>
  <c r="C2" i="12"/>
  <c r="G1" i="12"/>
  <c r="C1" i="12"/>
  <c r="G34" i="11"/>
  <c r="E33" i="11"/>
  <c r="F33" i="11" s="1"/>
  <c r="E32" i="11"/>
  <c r="F32" i="11" s="1"/>
  <c r="F31" i="11"/>
  <c r="F30" i="11"/>
  <c r="E29" i="11"/>
  <c r="F29" i="11" s="1"/>
  <c r="E28" i="11"/>
  <c r="F28" i="11" s="1"/>
  <c r="F27" i="11"/>
  <c r="E27" i="11"/>
  <c r="E26" i="11"/>
  <c r="F26" i="11" s="1"/>
  <c r="F25" i="11"/>
  <c r="F24" i="11"/>
  <c r="F23" i="11"/>
  <c r="F22" i="11"/>
  <c r="F21" i="11"/>
  <c r="E21" i="11"/>
  <c r="E20" i="11"/>
  <c r="F20" i="11" s="1"/>
  <c r="E19" i="11"/>
  <c r="F19" i="11" s="1"/>
  <c r="F18" i="11"/>
  <c r="E18" i="11"/>
  <c r="F17" i="11"/>
  <c r="E16" i="11"/>
  <c r="F16" i="11" s="1"/>
  <c r="E15" i="11"/>
  <c r="F15" i="11" s="1"/>
  <c r="E14" i="11"/>
  <c r="F14" i="11" s="1"/>
  <c r="E13" i="11"/>
  <c r="F13" i="11" s="1"/>
  <c r="E12" i="11"/>
  <c r="F12" i="11" s="1"/>
  <c r="E11" i="11"/>
  <c r="F11" i="11" s="1"/>
  <c r="E10" i="11"/>
  <c r="F10" i="11" s="1"/>
  <c r="E9" i="11"/>
  <c r="F9" i="11" s="1"/>
  <c r="E8" i="11"/>
  <c r="E7" i="11"/>
  <c r="F7" i="11" s="1"/>
  <c r="E6" i="11"/>
  <c r="F6" i="11" s="1"/>
  <c r="E5" i="11"/>
  <c r="F4" i="11"/>
  <c r="C2" i="11"/>
  <c r="G1" i="11"/>
  <c r="C1" i="11"/>
  <c r="G35" i="10"/>
  <c r="E34" i="10"/>
  <c r="F34" i="10" s="1"/>
  <c r="F33" i="10"/>
  <c r="E32" i="10"/>
  <c r="F32" i="10" s="1"/>
  <c r="E31" i="10"/>
  <c r="F31" i="10" s="1"/>
  <c r="E30" i="10"/>
  <c r="F30" i="10" s="1"/>
  <c r="E29" i="10"/>
  <c r="F29" i="10" s="1"/>
  <c r="E28" i="10"/>
  <c r="F28" i="10" s="1"/>
  <c r="E27" i="10"/>
  <c r="F27" i="10" s="1"/>
  <c r="E26" i="10"/>
  <c r="F26" i="10" s="1"/>
  <c r="E25" i="10"/>
  <c r="F25" i="10" s="1"/>
  <c r="E24" i="10"/>
  <c r="F24" i="10" s="1"/>
  <c r="E23" i="10"/>
  <c r="F23" i="10" s="1"/>
  <c r="E22" i="10"/>
  <c r="F22" i="10" s="1"/>
  <c r="E21" i="10"/>
  <c r="F21" i="10" s="1"/>
  <c r="E20" i="10"/>
  <c r="F20" i="10" s="1"/>
  <c r="E18" i="10"/>
  <c r="F18" i="10" s="1"/>
  <c r="E17" i="10"/>
  <c r="F17" i="10" s="1"/>
  <c r="E16" i="10"/>
  <c r="F16" i="10" s="1"/>
  <c r="E15" i="10"/>
  <c r="F15" i="10" s="1"/>
  <c r="E14" i="10"/>
  <c r="F14" i="10" s="1"/>
  <c r="F12" i="10"/>
  <c r="F11" i="10"/>
  <c r="E10" i="10"/>
  <c r="F10" i="10" s="1"/>
  <c r="E9" i="10"/>
  <c r="F9" i="10" s="1"/>
  <c r="E8" i="10"/>
  <c r="F8" i="10" s="1"/>
  <c r="E7" i="10"/>
  <c r="F7" i="10" s="1"/>
  <c r="E6" i="10"/>
  <c r="F6" i="10" s="1"/>
  <c r="F4" i="10"/>
  <c r="C2" i="10"/>
  <c r="G1" i="10"/>
  <c r="C1" i="10"/>
  <c r="G35" i="9"/>
  <c r="F31" i="9"/>
  <c r="F30" i="9"/>
  <c r="E30" i="9"/>
  <c r="F29" i="9"/>
  <c r="E29" i="9"/>
  <c r="E28" i="9"/>
  <c r="F28" i="9" s="1"/>
  <c r="F27" i="9"/>
  <c r="E27" i="9"/>
  <c r="F26" i="9"/>
  <c r="E26" i="9"/>
  <c r="F25" i="9"/>
  <c r="E25" i="9"/>
  <c r="F24" i="9"/>
  <c r="E24" i="9"/>
  <c r="F23" i="9"/>
  <c r="E23" i="9"/>
  <c r="F22" i="9"/>
  <c r="E22" i="9"/>
  <c r="E21" i="9"/>
  <c r="F21" i="9" s="1"/>
  <c r="F20" i="9"/>
  <c r="E20" i="9"/>
  <c r="E19" i="9"/>
  <c r="F19" i="9" s="1"/>
  <c r="E18" i="9"/>
  <c r="F18" i="9" s="1"/>
  <c r="E17" i="9"/>
  <c r="F17" i="9" s="1"/>
  <c r="F16" i="9"/>
  <c r="E16" i="9"/>
  <c r="F15" i="9"/>
  <c r="E15" i="9"/>
  <c r="E14" i="9"/>
  <c r="F14" i="9" s="1"/>
  <c r="E13" i="9"/>
  <c r="F13" i="9" s="1"/>
  <c r="F12" i="9"/>
  <c r="E12" i="9"/>
  <c r="E11" i="9"/>
  <c r="F11" i="9" s="1"/>
  <c r="E10" i="9"/>
  <c r="F10" i="9" s="1"/>
  <c r="F9" i="9"/>
  <c r="E9" i="9"/>
  <c r="F8" i="9"/>
  <c r="E8" i="9"/>
  <c r="F7" i="9"/>
  <c r="F6" i="9"/>
  <c r="E5" i="9"/>
  <c r="F5" i="9" s="1"/>
  <c r="F4" i="9"/>
  <c r="C2" i="9"/>
  <c r="G1" i="9"/>
  <c r="C1" i="9"/>
  <c r="G35" i="8"/>
  <c r="E34" i="8"/>
  <c r="F34" i="8" s="1"/>
  <c r="F33" i="8"/>
  <c r="E33" i="8"/>
  <c r="F32" i="8"/>
  <c r="E32" i="8"/>
  <c r="F31" i="8"/>
  <c r="E30" i="8"/>
  <c r="F30" i="8" s="1"/>
  <c r="E29" i="8"/>
  <c r="F29" i="8" s="1"/>
  <c r="E28" i="8"/>
  <c r="F28" i="8" s="1"/>
  <c r="F27" i="8"/>
  <c r="F26" i="8"/>
  <c r="E26" i="8"/>
  <c r="F25" i="8"/>
  <c r="E25" i="8"/>
  <c r="E24" i="8"/>
  <c r="F24" i="8" s="1"/>
  <c r="F23" i="8"/>
  <c r="E22" i="8"/>
  <c r="F22" i="8" s="1"/>
  <c r="E21" i="8"/>
  <c r="F21" i="8" s="1"/>
  <c r="F20" i="8"/>
  <c r="F19" i="8"/>
  <c r="E19" i="8"/>
  <c r="F18" i="8"/>
  <c r="E18" i="8"/>
  <c r="E17" i="8"/>
  <c r="F17" i="8" s="1"/>
  <c r="E16" i="8"/>
  <c r="F16" i="8" s="1"/>
  <c r="E15" i="8"/>
  <c r="F15" i="8" s="1"/>
  <c r="E14" i="8"/>
  <c r="F14" i="8" s="1"/>
  <c r="E13" i="8"/>
  <c r="F13" i="8" s="1"/>
  <c r="F12" i="8"/>
  <c r="E12" i="8"/>
  <c r="F11" i="8"/>
  <c r="E11" i="8"/>
  <c r="F10" i="8"/>
  <c r="E10" i="8"/>
  <c r="F9" i="8"/>
  <c r="E9" i="8"/>
  <c r="F8" i="8"/>
  <c r="E8" i="8"/>
  <c r="F7" i="8"/>
  <c r="E7" i="8"/>
  <c r="F6" i="8"/>
  <c r="E6" i="8"/>
  <c r="F5" i="8"/>
  <c r="E5" i="8"/>
  <c r="E4" i="8"/>
  <c r="C2" i="8"/>
  <c r="G1" i="8"/>
  <c r="C1" i="8"/>
  <c r="G35" i="7"/>
  <c r="E34" i="7"/>
  <c r="E33" i="7"/>
  <c r="E32" i="7"/>
  <c r="E31" i="7"/>
  <c r="F30" i="7"/>
  <c r="E30" i="7"/>
  <c r="F29" i="7"/>
  <c r="E29" i="7"/>
  <c r="E28" i="7"/>
  <c r="E27" i="7"/>
  <c r="E26" i="7"/>
  <c r="E25" i="7"/>
  <c r="E24" i="7"/>
  <c r="E23" i="7"/>
  <c r="E22" i="7"/>
  <c r="F22" i="7" s="1"/>
  <c r="F21" i="7"/>
  <c r="E21" i="7"/>
  <c r="E20" i="7"/>
  <c r="F20" i="7" s="1"/>
  <c r="F19" i="7"/>
  <c r="E18" i="7"/>
  <c r="F18" i="7" s="1"/>
  <c r="F17" i="7"/>
  <c r="E17" i="7"/>
  <c r="F16" i="7"/>
  <c r="E16" i="7"/>
  <c r="F15" i="7"/>
  <c r="E15" i="7"/>
  <c r="F14" i="7"/>
  <c r="E14" i="7"/>
  <c r="F13" i="7"/>
  <c r="E12" i="7"/>
  <c r="F12" i="7" s="1"/>
  <c r="F11" i="7"/>
  <c r="E10" i="7"/>
  <c r="F10" i="7" s="1"/>
  <c r="F9" i="7"/>
  <c r="F8" i="7"/>
  <c r="E8" i="7"/>
  <c r="F7" i="7"/>
  <c r="E7" i="7"/>
  <c r="E6" i="7"/>
  <c r="F6" i="7" s="1"/>
  <c r="E5" i="7"/>
  <c r="F5" i="7" s="1"/>
  <c r="E4" i="7"/>
  <c r="F4" i="7" s="1"/>
  <c r="C2" i="7"/>
  <c r="G1" i="7"/>
  <c r="C1" i="7"/>
  <c r="G35" i="6"/>
  <c r="F34" i="6"/>
  <c r="E34" i="6"/>
  <c r="E33" i="6"/>
  <c r="F33" i="6" s="1"/>
  <c r="F32" i="6"/>
  <c r="F31" i="6"/>
  <c r="E31" i="6"/>
  <c r="F30" i="6"/>
  <c r="E30" i="6"/>
  <c r="E29" i="6"/>
  <c r="F29" i="6" s="1"/>
  <c r="E28" i="6"/>
  <c r="F28" i="6" s="1"/>
  <c r="E27" i="6"/>
  <c r="F27" i="6" s="1"/>
  <c r="E26" i="6"/>
  <c r="F26" i="6" s="1"/>
  <c r="F25" i="6"/>
  <c r="F24" i="6"/>
  <c r="E24" i="6"/>
  <c r="F23" i="6"/>
  <c r="E23" i="6"/>
  <c r="E21" i="6"/>
  <c r="F21" i="6" s="1"/>
  <c r="F20" i="6"/>
  <c r="E20" i="6"/>
  <c r="E19" i="6"/>
  <c r="F19" i="6" s="1"/>
  <c r="E18" i="6"/>
  <c r="F18" i="6" s="1"/>
  <c r="E17" i="6"/>
  <c r="F17" i="6" s="1"/>
  <c r="F16" i="6"/>
  <c r="E16" i="6"/>
  <c r="E15" i="6"/>
  <c r="F15" i="6" s="1"/>
  <c r="E14" i="6"/>
  <c r="F14" i="6" s="1"/>
  <c r="F13" i="6"/>
  <c r="E12" i="6"/>
  <c r="F12" i="6" s="1"/>
  <c r="E11" i="6"/>
  <c r="F11" i="6" s="1"/>
  <c r="F10" i="6"/>
  <c r="E10" i="6"/>
  <c r="F9" i="6"/>
  <c r="E9" i="6"/>
  <c r="E8" i="6"/>
  <c r="F8" i="6" s="1"/>
  <c r="E7" i="6"/>
  <c r="F7" i="6" s="1"/>
  <c r="E6" i="6"/>
  <c r="F6" i="6" s="1"/>
  <c r="F5" i="6"/>
  <c r="E5" i="6"/>
  <c r="E4" i="6"/>
  <c r="C2" i="6"/>
  <c r="G1" i="6"/>
  <c r="C1" i="6"/>
  <c r="G35" i="5"/>
  <c r="F34" i="5"/>
  <c r="E34" i="5"/>
  <c r="F33" i="5"/>
  <c r="E33" i="5"/>
  <c r="F32" i="5"/>
  <c r="F31" i="5"/>
  <c r="F30" i="5"/>
  <c r="E29" i="5"/>
  <c r="F29" i="5" s="1"/>
  <c r="F28" i="5"/>
  <c r="F27" i="5"/>
  <c r="E27" i="5"/>
  <c r="F26" i="5"/>
  <c r="E26" i="5"/>
  <c r="F25" i="5"/>
  <c r="F24" i="5"/>
  <c r="E23" i="5"/>
  <c r="F23" i="5" s="1"/>
  <c r="E22" i="5"/>
  <c r="F22" i="5" s="1"/>
  <c r="E21" i="5"/>
  <c r="F21" i="5" s="1"/>
  <c r="E20" i="5"/>
  <c r="F20" i="5" s="1"/>
  <c r="F19" i="5"/>
  <c r="E19" i="5"/>
  <c r="E18" i="5"/>
  <c r="F18" i="5" s="1"/>
  <c r="E17" i="5"/>
  <c r="F17" i="5" s="1"/>
  <c r="F16" i="5"/>
  <c r="E16" i="5"/>
  <c r="F15" i="5"/>
  <c r="E15" i="5"/>
  <c r="F14" i="5"/>
  <c r="E14" i="5"/>
  <c r="F13" i="5"/>
  <c r="E13" i="5"/>
  <c r="F12" i="5"/>
  <c r="E12" i="5"/>
  <c r="F11" i="5"/>
  <c r="E11" i="5"/>
  <c r="F10" i="5"/>
  <c r="E10" i="5"/>
  <c r="F9" i="5"/>
  <c r="E9" i="5"/>
  <c r="E8" i="5"/>
  <c r="F8" i="5" s="1"/>
  <c r="E7" i="5"/>
  <c r="F7" i="5" s="1"/>
  <c r="F6" i="5"/>
  <c r="E6" i="5"/>
  <c r="F5" i="5"/>
  <c r="E5" i="5"/>
  <c r="F4" i="5"/>
  <c r="C2" i="5"/>
  <c r="G1" i="5"/>
  <c r="C1" i="5"/>
  <c r="G35" i="4"/>
  <c r="F33" i="4"/>
  <c r="E32" i="4"/>
  <c r="F32" i="4" s="1"/>
  <c r="F31" i="4"/>
  <c r="E30" i="4"/>
  <c r="F30" i="4" s="1"/>
  <c r="E29" i="4"/>
  <c r="F29" i="4" s="1"/>
  <c r="E28" i="4"/>
  <c r="F28" i="4" s="1"/>
  <c r="E27" i="4"/>
  <c r="F27" i="4" s="1"/>
  <c r="F26" i="4"/>
  <c r="E25" i="4"/>
  <c r="F25" i="4" s="1"/>
  <c r="E24" i="4"/>
  <c r="F24" i="4" s="1"/>
  <c r="E23" i="4"/>
  <c r="F23" i="4" s="1"/>
  <c r="E22" i="4"/>
  <c r="F22" i="4" s="1"/>
  <c r="E21" i="4"/>
  <c r="F21" i="4" s="1"/>
  <c r="F20" i="4"/>
  <c r="F19" i="4"/>
  <c r="E18" i="4"/>
  <c r="F18" i="4" s="1"/>
  <c r="F17" i="4"/>
  <c r="E16" i="4"/>
  <c r="F16" i="4" s="1"/>
  <c r="E15" i="4"/>
  <c r="F15" i="4" s="1"/>
  <c r="E14" i="4"/>
  <c r="F14" i="4" s="1"/>
  <c r="E13" i="4"/>
  <c r="F13" i="4" s="1"/>
  <c r="E12" i="4"/>
  <c r="F12" i="4" s="1"/>
  <c r="E11" i="4"/>
  <c r="F11" i="4" s="1"/>
  <c r="F10" i="4"/>
  <c r="F9" i="4"/>
  <c r="F8" i="4"/>
  <c r="E7" i="4"/>
  <c r="F7" i="4" s="1"/>
  <c r="E6" i="4"/>
  <c r="F6" i="4" s="1"/>
  <c r="F5" i="4"/>
  <c r="F4" i="4"/>
  <c r="E4" i="4"/>
  <c r="C2" i="4"/>
  <c r="G1" i="4"/>
  <c r="C1" i="4"/>
  <c r="G35" i="3"/>
  <c r="F34" i="3"/>
  <c r="F33" i="3"/>
  <c r="E32" i="3"/>
  <c r="F32" i="3" s="1"/>
  <c r="E31" i="3"/>
  <c r="F31" i="3" s="1"/>
  <c r="E30" i="3"/>
  <c r="F30" i="3" s="1"/>
  <c r="F29" i="3"/>
  <c r="E28" i="3"/>
  <c r="F28" i="3" s="1"/>
  <c r="E27" i="3"/>
  <c r="F27" i="3" s="1"/>
  <c r="E26" i="3"/>
  <c r="F26" i="3" s="1"/>
  <c r="E25" i="3"/>
  <c r="F25" i="3" s="1"/>
  <c r="E24" i="3"/>
  <c r="F24" i="3" s="1"/>
  <c r="F23" i="3"/>
  <c r="E22" i="3"/>
  <c r="F22" i="3" s="1"/>
  <c r="E21" i="3"/>
  <c r="F21" i="3" s="1"/>
  <c r="E20" i="3"/>
  <c r="F20" i="3" s="1"/>
  <c r="E19" i="3"/>
  <c r="F19" i="3" s="1"/>
  <c r="E18" i="3"/>
  <c r="F18" i="3" s="1"/>
  <c r="E17" i="3"/>
  <c r="F17" i="3" s="1"/>
  <c r="F16" i="3"/>
  <c r="E15" i="3"/>
  <c r="F15" i="3" s="1"/>
  <c r="E14" i="3"/>
  <c r="F14" i="3" s="1"/>
  <c r="F13" i="3"/>
  <c r="E12" i="3"/>
  <c r="F12" i="3" s="1"/>
  <c r="E11" i="3"/>
  <c r="F11" i="3" s="1"/>
  <c r="E10" i="3"/>
  <c r="F10" i="3" s="1"/>
  <c r="F9" i="3"/>
  <c r="E8" i="3"/>
  <c r="F8" i="3" s="1"/>
  <c r="E7" i="3"/>
  <c r="F7" i="3" s="1"/>
  <c r="E6" i="3"/>
  <c r="F6" i="3" s="1"/>
  <c r="E5" i="3"/>
  <c r="F5" i="3" s="1"/>
  <c r="E4" i="3"/>
  <c r="F4" i="3" s="1"/>
  <c r="C2" i="3"/>
  <c r="G1" i="3"/>
  <c r="C1" i="3"/>
  <c r="F37" i="2"/>
  <c r="G35" i="2"/>
  <c r="F34" i="2"/>
  <c r="E34" i="2"/>
  <c r="E33" i="2"/>
  <c r="F33" i="2" s="1"/>
  <c r="E32" i="2"/>
  <c r="F32" i="2" s="1"/>
  <c r="F31" i="2"/>
  <c r="E30" i="2"/>
  <c r="F30" i="2" s="1"/>
  <c r="F29" i="2"/>
  <c r="E28" i="2"/>
  <c r="F28" i="2" s="1"/>
  <c r="E27" i="2"/>
  <c r="F27" i="2" s="1"/>
  <c r="E26" i="2"/>
  <c r="F26" i="2" s="1"/>
  <c r="F25" i="2"/>
  <c r="E24" i="2"/>
  <c r="F24" i="2" s="1"/>
  <c r="E23" i="2"/>
  <c r="F23" i="2" s="1"/>
  <c r="E22" i="2"/>
  <c r="F22" i="2" s="1"/>
  <c r="E21" i="2"/>
  <c r="F21" i="2" s="1"/>
  <c r="E20" i="2"/>
  <c r="F20" i="2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8" i="2"/>
  <c r="F8" i="2" s="1"/>
  <c r="E7" i="2"/>
  <c r="F7" i="2" s="1"/>
  <c r="E6" i="2"/>
  <c r="F6" i="2" s="1"/>
  <c r="E5" i="2"/>
  <c r="F5" i="2" s="1"/>
  <c r="E4" i="2"/>
  <c r="F4" i="2" s="1"/>
  <c r="C2" i="2"/>
  <c r="G1" i="2"/>
  <c r="C1" i="2"/>
  <c r="C7" i="1"/>
  <c r="F36" i="12" s="1"/>
  <c r="F35" i="10" l="1"/>
  <c r="F35" i="9"/>
  <c r="F35" i="5"/>
  <c r="F35" i="4"/>
  <c r="C13" i="1"/>
  <c r="C14" i="1" s="1"/>
  <c r="F35" i="3"/>
  <c r="F35" i="13"/>
  <c r="F35" i="2"/>
  <c r="F38" i="2" s="1"/>
  <c r="F37" i="3" s="1"/>
  <c r="F27" i="7"/>
  <c r="F31" i="7"/>
  <c r="F16" i="12"/>
  <c r="F4" i="8"/>
  <c r="F35" i="8" s="1"/>
  <c r="F36" i="3"/>
  <c r="F36" i="7"/>
  <c r="F35" i="11"/>
  <c r="F8" i="11"/>
  <c r="F24" i="7"/>
  <c r="F35" i="7" s="1"/>
  <c r="F28" i="7"/>
  <c r="F32" i="7"/>
  <c r="F36" i="2"/>
  <c r="F36" i="6"/>
  <c r="F36" i="10"/>
  <c r="F4" i="6"/>
  <c r="F35" i="6" s="1"/>
  <c r="F25" i="7"/>
  <c r="F33" i="7"/>
  <c r="F5" i="11"/>
  <c r="F36" i="5"/>
  <c r="F36" i="9"/>
  <c r="F36" i="13"/>
  <c r="F26" i="7"/>
  <c r="F34" i="7"/>
  <c r="F27" i="12"/>
  <c r="F36" i="4"/>
  <c r="F36" i="8"/>
  <c r="F35" i="12" l="1"/>
  <c r="F34" i="11"/>
  <c r="F38" i="3"/>
  <c r="F37" i="4" s="1"/>
  <c r="F38" i="4" s="1"/>
  <c r="F37" i="5" s="1"/>
  <c r="F38" i="5" s="1"/>
  <c r="F37" i="6" s="1"/>
  <c r="F38" i="6" s="1"/>
  <c r="F37" i="7" s="1"/>
  <c r="F38" i="7" s="1"/>
  <c r="F37" i="8" s="1"/>
  <c r="F38" i="8" s="1"/>
  <c r="F37" i="9" s="1"/>
  <c r="F38" i="9" s="1"/>
  <c r="F37" i="10" s="1"/>
  <c r="F38" i="10" s="1"/>
  <c r="F36" i="11" s="1"/>
  <c r="F37" i="11" l="1"/>
  <c r="F37" i="12" s="1"/>
  <c r="F38" i="12" s="1"/>
  <c r="F37" i="13" s="1"/>
  <c r="F38" i="13" s="1"/>
</calcChain>
</file>

<file path=xl/sharedStrings.xml><?xml version="1.0" encoding="utf-8"?>
<sst xmlns="http://schemas.openxmlformats.org/spreadsheetml/2006/main" count="624" uniqueCount="243">
  <si>
    <t>Name</t>
  </si>
  <si>
    <t>Abteilung</t>
  </si>
  <si>
    <t>Vorstand</t>
  </si>
  <si>
    <t>Juli</t>
  </si>
  <si>
    <t>Durschnittliche Arbeitszeit pro Woche:</t>
  </si>
  <si>
    <t>August</t>
  </si>
  <si>
    <t>Arbeitstage pro Woche:</t>
  </si>
  <si>
    <t>September</t>
  </si>
  <si>
    <t>Durschnittliche Arbeitszeit pro Tag:</t>
  </si>
  <si>
    <t>Oktober</t>
  </si>
  <si>
    <t>Überstunden aus Vorjahr</t>
  </si>
  <si>
    <t>November</t>
  </si>
  <si>
    <t>Dezember</t>
  </si>
  <si>
    <t>Januar</t>
  </si>
  <si>
    <t>Februar</t>
  </si>
  <si>
    <t>Urlaubstage für 2021</t>
  </si>
  <si>
    <t>März</t>
  </si>
  <si>
    <t>Urlaubstage genommen</t>
  </si>
  <si>
    <t>April</t>
  </si>
  <si>
    <t>Resturlaub</t>
  </si>
  <si>
    <t>Mai</t>
  </si>
  <si>
    <t>Juni</t>
  </si>
  <si>
    <t>Name:</t>
  </si>
  <si>
    <t>Abteilung:</t>
  </si>
  <si>
    <t>Monat:</t>
  </si>
  <si>
    <t>Tag</t>
  </si>
  <si>
    <t>Beginn</t>
  </si>
  <si>
    <t>Ende</t>
  </si>
  <si>
    <t>Pause</t>
  </si>
  <si>
    <t>Arbeitsstunden</t>
  </si>
  <si>
    <t>Abwesenheit</t>
  </si>
  <si>
    <t>Bemerkungen</t>
  </si>
  <si>
    <t>Arbeitstunden gesamt</t>
  </si>
  <si>
    <t>Sollstunden / Monat</t>
  </si>
  <si>
    <t>+/- Saldo Vormonat</t>
  </si>
  <si>
    <t>Aktuelles Zeitkonto</t>
  </si>
  <si>
    <t>Abwesenheit:</t>
  </si>
  <si>
    <t>U</t>
  </si>
  <si>
    <t>=</t>
  </si>
  <si>
    <t>Urlaub</t>
  </si>
  <si>
    <t>K</t>
  </si>
  <si>
    <t>Krankheit</t>
  </si>
  <si>
    <t>Unterschrift Mitarbeiter*in</t>
  </si>
  <si>
    <t>F</t>
  </si>
  <si>
    <t>Feiertag</t>
  </si>
  <si>
    <t>B</t>
  </si>
  <si>
    <t>Betriebsferien</t>
  </si>
  <si>
    <t>Unterschrift Vorstand</t>
  </si>
  <si>
    <t>Krisenstab, Planung, Einarbeitung</t>
  </si>
  <si>
    <t>Planung Sitzung, Sitzung Moderation, Planung</t>
  </si>
  <si>
    <t>Planung KT, Planung, Stellenausschreibung, Mails, Terminabsprachen, Meeting mit Frau Mayer</t>
  </si>
  <si>
    <t>Übergabe alter Vorstand</t>
  </si>
  <si>
    <t>Einarbeitung, Planung, Terminabsprachen</t>
  </si>
  <si>
    <t>LAK Sitzung, Büro aufräumen, Mails beantworten</t>
  </si>
  <si>
    <t>Mails beantworten, AStA-Sitzungseinladung, StuPa vorbereiten, Vernetzungstreffen FVK + StuPa, StuPa</t>
  </si>
  <si>
    <t>Austausch mit Frau Fulda</t>
  </si>
  <si>
    <t>Bewerbungen sichten und einladen</t>
  </si>
  <si>
    <t>Bewerbungen beatworten, Vorstellungsgespräche planen, Jugendherberge für Klausurtagung suchen, Lastenrad abholen, Mails beantworten</t>
  </si>
  <si>
    <t>Vorstellungsgespräche</t>
  </si>
  <si>
    <t>Bewerbungsverfahren besprechen, Mails beatworten</t>
  </si>
  <si>
    <t>Vorstellungsgespräche, Mails beantworten, Klausurtagung planen</t>
  </si>
  <si>
    <t>Vorstllungsgespräche, Mails beantworten</t>
  </si>
  <si>
    <t>Treffen Frau Dronske Rathaus, Krisenstab</t>
  </si>
  <si>
    <t>Vorstellungsgespräche, Mails beantworten, Krisenstab vorbesprechen</t>
  </si>
  <si>
    <t>Planungs Klausurtag Vorstand</t>
  </si>
  <si>
    <t>Vorstellungsgespräch, Einarbeitung Semesterticketverwaltung, Plaung Klausurtagung, Mails beantworten</t>
  </si>
  <si>
    <t>Planung Klausurtagung, Personal, Mails beantworten</t>
  </si>
  <si>
    <t>AG Wintersemester, Krisenstab, Mails beantworten, Termine absprechen, Netzwerktreffen Diskriminierung und Beratung</t>
  </si>
  <si>
    <t>Treffen Beratungspersonal, Infoveranstaltung Semesterticket, Einarbeitung Mira</t>
  </si>
  <si>
    <t>Uta Boßmann</t>
  </si>
  <si>
    <t>Urlaubstage für 2022</t>
  </si>
  <si>
    <t>Krisenstab, Planung Klausurtagung, Mails beantworten, Post, Planung Estsemesterbegrüßung</t>
  </si>
  <si>
    <t>AStA Sitzung planen, Mails beantworten, Einarbeitung Semesterticketverwaltung</t>
  </si>
  <si>
    <t>Vorstands Meeting, Mails beantworten, Termine koordinieren, Klausurtagung planen</t>
  </si>
  <si>
    <t>Vernetzungstreffen Zebra e.V., AStA Sitzung, AStA Sitzung planen, Mails beantworten</t>
  </si>
  <si>
    <t>Mails beantworten, Klausurtagung planen, Vorstandsmeeting</t>
  </si>
  <si>
    <t>Inhaltliche Vorbereitung Klausurtagung, Umlaufbeschluss, Mails beantworten, Termine koordinieren</t>
  </si>
  <si>
    <t>Vorbereitung Klausurtagung, Klausurtagung Tag 1</t>
  </si>
  <si>
    <t>Klausurtagung Tag 2</t>
  </si>
  <si>
    <t>Mails beantworten, Büro aufräumen, Härtefallkommission einarbeiten, Post holen</t>
  </si>
  <si>
    <t>Mails beantworten, Vorstands Meeting, Kontaktnachverfolgung, Härtefallkommission betreuen, Termine organisieren, Meeting mit Herr Hundt und Frau Fulda</t>
  </si>
  <si>
    <t xml:space="preserve">Klausurtagung Tag 3 </t>
  </si>
  <si>
    <t>Klausurtagung Öffentlichkeitsarbeit</t>
  </si>
  <si>
    <t>Mails beantworten, Ausschreibung Queer, Terminplanung</t>
  </si>
  <si>
    <t>Sitzungseinladung, Mails beantworten, Terminkoordination, AStA-StuPa-FVK-Vernetzungstreffen</t>
  </si>
  <si>
    <t>Mails beantworten, Terminkoordination, Treffen zu Finanznachwuchs, Vorstands-Meeting, Vorbesprechung Senat</t>
  </si>
  <si>
    <t>Vorbereitung für Senat, Senat, Terminkoordination</t>
  </si>
  <si>
    <t>Sitzungsvorbereitung, AStA-Sitzung, Mails beantworten</t>
  </si>
  <si>
    <t>Vorstellungsgespräch Finanzverwaltung, Planungstreffen NOP, Ersti-Beutel planen, Mails beantworten</t>
  </si>
  <si>
    <t>Mails beantworten, Vorstands-Meeting, Ersti-Beutel Planung</t>
  </si>
  <si>
    <t>Mails beantworten</t>
  </si>
  <si>
    <t>Treffen zu mit Layout und IT, Mails beantworten, Büro aufräumen, Ehrenamtvereinbahrungen</t>
  </si>
  <si>
    <t>Büro aufräumen, Mails beantworten, Semesterticketablehnungen unterschreiben, Widerspruch bearbeiten</t>
  </si>
  <si>
    <t>Abbau Überstunden</t>
  </si>
  <si>
    <t>Anschaffung Kühlschrank, Mails beantworten, AStA Pullis, Jour Fixe, Treffen mit Beauftragten für studentische Beteiligung</t>
  </si>
  <si>
    <t>Sitzungsvorbereitung, Mails beantworten, Ersti Beutel Material holen, AStA Sitzung</t>
  </si>
  <si>
    <t>Mails beantworten, Ersti Beutel abholen, Ersti Beutel planen, Vorstands Meeting, Queer Ausschreibung</t>
  </si>
  <si>
    <t xml:space="preserve">Mails beantworten, Finanzfragen klären, Pullis bestellen, Personalangelegenheiten, </t>
  </si>
  <si>
    <t>Mails beantworten, Stellungnahme Präsenzlehre, Ersti Beutel Planung, Treffen mit Gerwin Stöcken zu Studentischem Wohnen</t>
  </si>
  <si>
    <t>Sitzungsvorbereitung, AStA Sitzung</t>
  </si>
  <si>
    <t>Mails beantworten, Überweisungen, Ersti Beutel Material transportieren, Stellungnahme zu Präsenzlehre, Vorstellungsgespräch Queer</t>
  </si>
  <si>
    <t>Noch nicht im Amt</t>
  </si>
  <si>
    <t>Mails beantworten, Nachbereitung AStA-Sitzung</t>
  </si>
  <si>
    <t>Krisenstab</t>
  </si>
  <si>
    <t>Mails beantworten, Büro aufräumen, einarbeiten</t>
  </si>
  <si>
    <t>Mail beantworten, Erstibegerüßung planen</t>
  </si>
  <si>
    <t>Mails beantworten, StuPa vorbereiten, Erstibegrüßung planen und organisieren, Beutel packen</t>
  </si>
  <si>
    <t>Rede Vorbereiten Erstibegrüßung</t>
  </si>
  <si>
    <t>Erstibegrüßung, Betreuung digitale Infomesse, Mails beantworten</t>
  </si>
  <si>
    <t>Mails beantworten, Bescheinigungen erstellen, Termine planen</t>
  </si>
  <si>
    <t>3G Pressearbeit, Krisenstab</t>
  </si>
  <si>
    <t>Vorstands Meeting, Büro aufräumen, Mails beantworten, StuPa vorbereiten</t>
  </si>
  <si>
    <t>Treffen Basta Frauennotruf, Teambuilding, Mails beantworten, Überweisungen autorisieren</t>
  </si>
  <si>
    <t>Mails beantworten, Sitzungseinladung, Vorbereitung StuPa, StuPa</t>
  </si>
  <si>
    <t>Mails beantworten, Gespräch mit Lennart vom offenen Kanal</t>
  </si>
  <si>
    <t>Gespräch mit KN, Sitzungsvorbereitung, AStA Sitzung, Mails beantworten, Vorstands Meeting</t>
  </si>
  <si>
    <t>AG Wintersemester, Krisenstab, Mails beantworten, Teilnahme am Empfang der wissenschaftlichen Kommission des Hochschulrats</t>
  </si>
  <si>
    <t>Treffen mit Beratungsteam, Vorstandsmeeting, Mails beantworten, Treffen mit SoPo Referat</t>
  </si>
  <si>
    <t>Absprachen, Mails beantworten</t>
  </si>
  <si>
    <t>Mails beantworten, Night of the Profs Planungstreffen, Vorbereitung erweiterter Senat, Terminabsprachen</t>
  </si>
  <si>
    <t>Mails beantworten, Terminabsprachen, Planung AStA-Sitzung</t>
  </si>
  <si>
    <t>Mails beantworten, Sitzung vorbereiten, AStA Sitzung, Terminabsprachen</t>
  </si>
  <si>
    <t>Überweisungen autorisieren, Mails beantworten, AStA Sitzung planen, Terminabsprachen</t>
  </si>
  <si>
    <t>Mails beantworten, Büro aufräumen, Personalangelegenheiten, Semesterticketablehnungen</t>
  </si>
  <si>
    <t>Treffen mit HoPo Referat zu HSG Novelle, Mails beantworten, Terminabsprachen</t>
  </si>
  <si>
    <t>AG Wintersemester, Krisenstab, Senat, Mails beantworten, Absprachen Vorstand</t>
  </si>
  <si>
    <t>Schreiben und korrigieren Stellungnahme BAföG</t>
  </si>
  <si>
    <t>Mails beantworten, Unterschriften, StuPa vorbereiten, StuPa</t>
  </si>
  <si>
    <t>Vorstands Meeting, Mails beantworten, Büro aufräumen, BAföG Stellungnahme</t>
  </si>
  <si>
    <t>Demo TVStud inkl Redebeitrag, Mails beantworten, Absprachen</t>
  </si>
  <si>
    <t>AStA Sitzung vorbereiten, Mails beantworten, AStA Sitzung</t>
  </si>
  <si>
    <t>Meeting Planung NoP, Mails beantworten</t>
  </si>
  <si>
    <t xml:space="preserve">Mails beantworten, Härtefälle kontrollieren, Absprachen, AStA Sitzung planen, </t>
  </si>
  <si>
    <t>Vorstands Meeting, Mails beantworten, NoP helfen, Tagesgeschäft, BAföG Stellungnahme, Unterschriften SemTiX</t>
  </si>
  <si>
    <t xml:space="preserve">Mails beantworten, Härtefälle bearbeiten, Gespräch Leitung StuWe, Tagesgeschäft, Treffen Inklusion, </t>
  </si>
  <si>
    <t>Krisenstab, Absprachen zu Corona Regelungen</t>
  </si>
  <si>
    <t>Vorstands Meeting, Mails beantworten, Presseanfragen, Kommunikation mit Ehrenamtlichen</t>
  </si>
  <si>
    <t>Vorstands Meeting</t>
  </si>
  <si>
    <t>Absprachen Vorstand, Mails beantworten, Presseanfrage KN</t>
  </si>
  <si>
    <t>AStA Sitzung, Vorbereitung AStA Sitzung</t>
  </si>
  <si>
    <t>Absprachen Vorstand, Kommunikation Ehrenamtliche</t>
  </si>
  <si>
    <t>LAK, Mails beantworten, Absprachen Vorstand, Betreuung Ehrenamtliche, Sitzungseinladung</t>
  </si>
  <si>
    <t>AStA Sitzung, Sitzungsvorbereitung, Mails beantworten</t>
  </si>
  <si>
    <t>Sitzungseinladung, Mails beantworten, Vorstandstreffen, Gespräch Buchhaltung, Kommunikation Ehrenamtlich, Austauschtreffen Lehramt</t>
  </si>
  <si>
    <t>Telefonat Sparkasse, Austausch Vorstand, Krisenstab, Mails beantworten, Härtefälle bearbeiten, Sitzung vorbereiten, Austausch Ehrenamtliche</t>
  </si>
  <si>
    <t>AStA Sitzung, Haushaltsprüfung, Besprechung Vorstand, Mails beantworten, Bewerbungsgespräch Kultur</t>
  </si>
  <si>
    <t>Bewerbungsgespräche Kultur, Mails beantworten</t>
  </si>
  <si>
    <t>Vorstands Meeting, Mails beantworten, Terminplanung</t>
  </si>
  <si>
    <t>Senat, erweiterter Senat, Kommunikation mit Ehrenamtlichen, Besprechnung Vorstand, Mails beantworten</t>
  </si>
  <si>
    <t>Gespräch Online Leere, Mails beantworten, Absprachen Vorstand, Papierkram, Büro aufräumen</t>
  </si>
  <si>
    <t>Vorstands-Meeting, Kommunikation mit Ehrenamtlichen</t>
  </si>
  <si>
    <t>zur Verrechnung StuPa 20.12.</t>
  </si>
  <si>
    <t>StuPa (18:30 bis 20:20)</t>
  </si>
  <si>
    <t>Vernetzungstreffen StuPa-FVK-AStA, Vorstandsmeeting, Mails beantworten, Sitzungseinladung</t>
  </si>
  <si>
    <t>Mails beantworten, Presseanfrage bearbeiten, Personalangelegenheiten, Kommunikation mit Ehrenamtlichen</t>
  </si>
  <si>
    <t>AStA-Sitzung, Corona-HEVO</t>
  </si>
  <si>
    <t>Vorstandsmeeting, Mails beantworten, Personalangelegenheiten, Corona-HEVO, Büro aufräumen, Post, Überweisungen autorisieren</t>
  </si>
  <si>
    <t>Krisenstab, Corona-Regelungen, Mails beantworten</t>
  </si>
  <si>
    <t>Meeting StuWe, Vorstandsmeeting, Mails beantworten, Personalangelegenheiten, Sitzungseinladung, Kommunikation mit Ehrenamtlichen, LAK Vorbereitungstreffen</t>
  </si>
  <si>
    <t>Jour Fixe Hundt und Studiendenkane, Nachbesprechnung, Mails beantworten</t>
  </si>
  <si>
    <t>Unterschriften leisten, Bürostuff, Treffen LAK und BiMi, Mails beantworten, Sitzung vorbereiten, Semesterticket Widersprüche</t>
  </si>
  <si>
    <t>Semesterticket, Härtefälle, Büroorganisation, Überweisungen autorisieren, Mails beantworten, Sitzung vorbereiten, AStA Sitzung</t>
  </si>
  <si>
    <t>Vorstandsmeeting, Mails beantworten, Terminplanung</t>
  </si>
  <si>
    <t>Absprachen Vorstand, Kommunikation mit Ehrenamtlichen</t>
  </si>
  <si>
    <t>Krisenstab, Mails beantworten, Pressemitteilung verfassen Sonderzahlung,  Absprachen Vorstand, Kommunikation mit Ehrenamtlichen</t>
  </si>
  <si>
    <t>Vorstandsmeeting, Pressemitteilung Sonderzahlung, Social Media auf Kundgebung</t>
  </si>
  <si>
    <t>Personalversammlung, Vorstandsmeeting, Absprache zu Sonderzahlung, Mails beantworten, Büro aufräumen, Post und andere Bürosachen</t>
  </si>
  <si>
    <t>Vorstandsmeeting, Pressemitteilung Freiversuche, offener Brief Freiversuche, StuPa, Personalangelegenheiten</t>
  </si>
  <si>
    <t>Sitzungseinladung, Absprachen Vorstand, Mails beantworten, weiteres Vorgehen Sonderzahlung, FVK-StuPa-AStA-Vernetzung, LAK</t>
  </si>
  <si>
    <t>Büro aufräumen, Mails beantworten, Post, Absprachen Vorstand</t>
  </si>
  <si>
    <t>Absprachen Vorstand zu Semesterticketerstattung</t>
  </si>
  <si>
    <t>Mails beantworten, Personalgespräch Carsten, Absprachen Vorstand, Kommunikation Ehrenamtliche, AStA Sitzung</t>
  </si>
  <si>
    <t>Vorstandsmeeting, Mails beantworten, verlorenen Härtefall suchen und bearbeiten</t>
  </si>
  <si>
    <t>Hochschulrat, Bewerbungsgespräch Queerreferat, Mails beantworten, Abspachen Vorstand</t>
  </si>
  <si>
    <t>Bewerbungsgespräch Queer, Mails beantworten</t>
  </si>
  <si>
    <t>AG Wintersemester, Krisenstab, Absprachen Vorstand, Mails beantworten, Rechtliche Klärung Sonderzahlung, Büro aufräumen/ausmisten/leeren</t>
  </si>
  <si>
    <t>Büro aufräumen, Semesterticketzeug</t>
  </si>
  <si>
    <t>Büro aufräumen und leer räumen für neuen Boden, Pfand und Paket wegbringen</t>
  </si>
  <si>
    <t>Vorstandsmeeting, Queer Neubesetzung, Mails beantworten, Härtefallkommission Austausch</t>
  </si>
  <si>
    <t>Vorstandsmeeting, Mails beantworten</t>
  </si>
  <si>
    <t>Ausschreibung Lehramt, Mails beantworten, Jour Fixe Hundt</t>
  </si>
  <si>
    <t>Austausch mit SoPo Referat zu MHAW</t>
  </si>
  <si>
    <t>Überweisungen autorisieren, Büro sortieren, Mails beantworten, Fragen klären mit Buchhaltung, Härtefall Widerspruch Bearbeitung, Ehrenamtsbescheinigungen, Semesterticktet Widersprüche</t>
  </si>
  <si>
    <t>Werktage für das Jahr 2022</t>
  </si>
  <si>
    <t>Mails beantworten, Kommunikation mit Ehrenamtlichen, Absprachen Vorstand</t>
  </si>
  <si>
    <t>Diversitätsbeirat, vergessene Härtefälle bearbeiten, Kommunikation mit Finanzreferat, Mails beantworten, Büro aufräumen</t>
  </si>
  <si>
    <t>Mails beantworten, Mails beantworten Härtefälle, Sitzung vorbereiten, AStA Sitzung</t>
  </si>
  <si>
    <t>Vorstandsmeeting, Absprachen Finanzreferat und Buchhaltung, Personalangelegenheiten, Mails beantworten</t>
  </si>
  <si>
    <t>Überweisungen autorisieren, Absprachen mit Finanzen und Buchhaltung, Härtefälle, Büroorganisation, Treffen zu SeaEU, Vorstandsmeeting</t>
  </si>
  <si>
    <t>Betreuung Zoom Raum Studi-Info-Tage, Mails beantworten, Personalangelegenheiten, Austausch mit Famile&amp;Campus, Kommunikation mit Ehrenamtlichen, Vorbereitung StuPa Sitzung</t>
  </si>
  <si>
    <t>Betreuung Zoom Raum Studi-Info-Tage, Mails beantworten, Treffen Sprottenflotte</t>
  </si>
  <si>
    <t>Vorstandsmeeting, Mails beantworten, StuPa Vorbereitung, Kommunikation mit Ehrenamtlichen, Personalangelegenheiten, Terminplanung</t>
  </si>
  <si>
    <t>Vorstandsmeeting, Treffen Familie &amp; Campus, Bewerbungsgespräch Lehramt, Vorbereitung StuPa, Sitzungseinladung, StuPa, vergessene Härtefälle, Mails beantworten, Terminplanung</t>
  </si>
  <si>
    <t>Treffen mit Finanzamt, Büroorganisation, Mails beantworten, Absprachen Vorstand, Personalangelegenheiten,  Härtefälle, Möbel aufbauen</t>
  </si>
  <si>
    <t>k</t>
  </si>
  <si>
    <t>Einweisung HFK vorbereiten, Härtefallrechner, Deckblatt HFK</t>
  </si>
  <si>
    <t>Absprachen Vorstand, Organisation Krankschreibung da Coronainfektion</t>
  </si>
  <si>
    <t>Vorbereitung der nächsten Woche, was habe ich verpasst, was steht an, Absprachen (am Freitag)</t>
  </si>
  <si>
    <t>Treffen Hundt und Studiendekane, Mails beantworten, Kommunikation mit Ehreanamtlichen</t>
  </si>
  <si>
    <t>Vorstandtreffen, StuPa Vorbereitung und schriftlicher Bericht, Büroorganisation, Personalangelegenheiten, Mails beantworten</t>
  </si>
  <si>
    <t>Überweisungen unterschreiben, Austausch Finanzen und Buchhaltung, Mails beantworten, Vorstandstreffen, Personalangelegenheiten</t>
  </si>
  <si>
    <t>Vorstandsmeeting, Personalangelegenheiten, Härtefälle, Semesterticket, Mails beantworten, Büroorganisation, Terminplanung, Ehrenamtliche betreuen</t>
  </si>
  <si>
    <t>Büro aufräumen, Mails beantworten, Semesterticket, Unterschreiben Überweisungen, Planung Teambuldingtag</t>
  </si>
  <si>
    <t>Karfreitag</t>
  </si>
  <si>
    <t>Ostermontag</t>
  </si>
  <si>
    <t>Gespräch mit Buchhaltung, Krisenstab, Mails beantworten, Absprache Vorstand, StuPa Vorbereitung, Kommunikation Ehrenamtliche, Personalangelegenheiten</t>
  </si>
  <si>
    <t>Mails beantworten, Büro Ordnung, Planung Teamtag</t>
  </si>
  <si>
    <t>Mail beantworten, Antragsvorbereitung StuPa, Personalangelegenheiten, Sitzungsvorbereitung, Überweisungen unterschreiben, AStA Sitzung</t>
  </si>
  <si>
    <t>Sitzungseinladung, Mails beantworten</t>
  </si>
  <si>
    <t>Vorstandsmeeting, Semesterticketbüro umräumen, Personalangelegenheiten, Überweisungen unterschreiben, Büroorganisation, Büro aufräumen</t>
  </si>
  <si>
    <t>Vorstandsmeeting, Mails beanworten</t>
  </si>
  <si>
    <t>Mails beantworten, Personalangelegenheiten, Abspachen Vorstand</t>
  </si>
  <si>
    <t>Sitzungsvorbereitung, AStA Sitzung, Ehrenamtliche berteuen, Mails beantworten, Austausch Finanzen und Infobüro</t>
  </si>
  <si>
    <t>Vorstandstreffen, Mails bentworten, Semesterticket Sachen, Überweisungen unterschreiben</t>
  </si>
  <si>
    <t>Sitzungseinladung, Mails beantworten, Austausch Vorstand, Härtefallkommission betreuen, Härtefälle aus dem WiSe 21/22, Organisation Teamtag, Bescheinigungen ausstellen, Organisatorisches</t>
  </si>
  <si>
    <t>Vorstandmeeting, Büro ordnen und Müllentsorgung, Mails beantworten</t>
  </si>
  <si>
    <t>Sitzungseinladung, SoPo Fragen beantworten zu MHAW, Mails beantworten, StuPa, Betreuung Ehrenamtliche</t>
  </si>
  <si>
    <t>Mails beantworten, Personalangelegenheiten, Hilfe MHAW</t>
  </si>
  <si>
    <t>Senat, Überweisungen unterschreiben, Mails beantworten, Hilfe MHAW</t>
  </si>
  <si>
    <t>Mails beantworten, Sitzungsvorbereitung, Hilfe MHAW, AStA-Sitzung, Betreuung Ehrenamtliche, Härtefälle SoSe22, Büroorganisation</t>
  </si>
  <si>
    <t>Schlüsselübergabe Lehramt, Betreuung Ehrenamtliche, Härtefälle SoSe22, Vorstandstreffen, Büroorganisation, Mails beantworten</t>
  </si>
  <si>
    <t>Sitzungseinladung, Absprachen Vorstand, Mails beantworten, Hilfe MHAW</t>
  </si>
  <si>
    <t>Vorstandstreffen, Mails beantworten, Überweisungen unterschreiben, Büro aufräumen und sortieren, Austausch mit Finanzen über Semesterticket, Personalangelegenheiten</t>
  </si>
  <si>
    <t>Vorstandstreffen, Mails beantworten, Sitzungseinladung, Planung Umbau Büro Leibitzstraße, Personalangelegenheiten</t>
  </si>
  <si>
    <t>Eintrag für Mo 6.6. (Feiertag)</t>
  </si>
  <si>
    <t>Vorstandstreffen, Interview mit KN, Personalangelgenheiten, Planung Teamtag, Vorbereitung AStA Sitzung, AStA Sitzung, Mails beantworten, Fragen zu Arbeitsverträgen klären</t>
  </si>
  <si>
    <t>Vorbereitung StuPa, Mails Beantworten, Planung Teamtag Angestellte, StuPa Sitzung</t>
  </si>
  <si>
    <t>Jour Fixe Hundt und Studiendekane</t>
  </si>
  <si>
    <t>Vorstandstreffen, Personalangelegenheiten, Büroorganisation, Renovierung LS Büro Planung, Kommunikation mit Ehrenamtlichen</t>
  </si>
  <si>
    <t>Absprachen Vorstand</t>
  </si>
  <si>
    <t>Sitzungseinladung, Semesterticket Ablehungen, Häertefallangelegenheiten, Gehalts- und Personalangelegenheiten, Planung Teamtag, Mails beantworten, Absprachen Vorstand, AG Zukunft Absprachen, Überweisunge unterschreiben</t>
  </si>
  <si>
    <t>Büroorganisation, Vereinbahrungen Ehrenamtliche prüfen, Vorstandstreffen, Planung Teamtag, Härtefalangelegenheiten, Planung Aufgaben</t>
  </si>
  <si>
    <t>Sitzungseinladung</t>
  </si>
  <si>
    <t>Personalangelegenheiten neue Angestellte, Härtefallangelegenheiten, Planung Teamtag, Kommunikation mit Steuerbüro, Überweisungen unterschreiben, Vorbereitung AStA Sitzung, AStA Sitzung</t>
  </si>
  <si>
    <t>Begrüßung neue Angestellte, Antwort auf Presseanfrage, Semesterticketangelegenheiten, Härtefälle durchsehen und prüfen, Vorbereitung HFK Abschlusstreffen</t>
  </si>
  <si>
    <t>Vorstandstreffen, Planung Umbau LS Büro, Personalangelegenheiten (Zeiterfassung), Kommunikation mit Ehrenamtlichen, Mails beantworten, Büroorganisation, Absage Teamtag, Abschlusstreffen mit HFK</t>
  </si>
  <si>
    <t>Sitzung vorbereiten, Mails beantworten, LS Büro Sichtung Zustand, Planung Umbau, Gespräche mit angestellten, AG Zukunft Inhalte nachlesen, Satzungsfragen klären, Härtefälle einpflegen und prüfen, AStA Sitzung, Terminübersicht, Stu-Mail Blutspendetag, Kommunikation mit Ehrenamtlichen</t>
  </si>
  <si>
    <t>Treffen mit Feinripp mit FVK zu Werbung/Plakaten auf dem Campus, Vorstandstreffen, Gespräch mit Finanzreferent, Mails beantworten, Vorbereitung AG-Zukunft, AG-Zukunft</t>
  </si>
  <si>
    <t>Parking Day helfen bei Auf- und Abbau und Durchführung, Sitzungsvorbereitung, AStA-Sitzung, Austausch Vorstand, Überweisungen unterschreiben, Mails beantworten</t>
  </si>
  <si>
    <t>Vorstandstreffen, Gespräch mit Finanzreferent, Umbau LS Beratungsbüro, Mails beantworten, Ehrenamtliche betreuen, Sitzungseinladung, Übergabe vorbereiten, Mails beantworten, Hilfe VA Queer, Aufräumen Büro</t>
  </si>
  <si>
    <t>Sitzungseinladung, Mails beantworten, Vorbesprechnung StuPa, StuPa-Sitzung, Härtefälle einpflegen, neue Angestellte begrüßen und Einarbeitung Betreuen SetiVerw, Härtefälle einpflegen und Ablehnungen fertig machen machen</t>
  </si>
  <si>
    <t>Berwerbungsgespräch führen SetiVerw, Personalangelegenheiten, Betreuung Ehrenamtliche, Ablehnungen Härtefälle versenden, Überweisungen unterschreiben, Mails beantworten, Helfen Markt der Mobilität</t>
  </si>
  <si>
    <t>Vortsandstreffen, Vorbereitung Übergabe, Widersruch Härtefall, Mails beantworten, Absprachen mit SetiVerw, Personalangelegenheiten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</si>
</sst>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hh]:mm"/>
    <numFmt numFmtId="165" formatCode="0.0"/>
  </numFmts>
  <fonts count="8" x14ac:knownFonts="1">
    <font>
      <sz val="11"/>
      <color rgb="FF000000"/>
      <name val="Calibri"/>
      <family val="2"/>
      <charset val="1"/>
    </font>
    <font>
      <sz val="11"/>
      <color rgb="FF000000"/>
      <name val="Calibri Light"/>
      <family val="2"/>
      <charset val="1"/>
    </font>
    <font>
      <sz val="14"/>
      <color rgb="FF000000"/>
      <name val="Calibri Light"/>
      <family val="2"/>
      <charset val="1"/>
    </font>
    <font>
      <b/>
      <sz val="14"/>
      <color rgb="FF000000"/>
      <name val="Calibri Light"/>
      <family val="2"/>
      <charset val="1"/>
    </font>
    <font>
      <b/>
      <sz val="11"/>
      <color rgb="FF000000"/>
      <name val="Calibri Light"/>
      <family val="2"/>
      <charset val="1"/>
    </font>
    <font>
      <sz val="11"/>
      <name val="Calibri Light"/>
      <family val="2"/>
      <charset val="1"/>
    </font>
    <font>
      <sz val="11"/>
      <color rgb="FFFF0000"/>
      <name val="Calibri Light"/>
      <family val="2"/>
      <charset val="1"/>
    </font>
    <font>
      <sz val="11"/>
      <color theme="1"/>
      <name val="Calibri Light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0CECE"/>
        <bgColor rgb="FFCCCCFF"/>
      </patternFill>
    </fill>
    <fill>
      <patternFill patternType="solid">
        <fgColor rgb="FFE7E6E6"/>
        <bgColor rgb="FFD0CECE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rgb="FF70AD47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Font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0" fillId="2" borderId="1" xfId="0" applyNumberFormat="1" applyFill="1" applyBorder="1" applyAlignment="1">
      <alignment horizontal="left" vertical="center"/>
    </xf>
    <xf numFmtId="2" fontId="0" fillId="2" borderId="1" xfId="0" applyNumberFormat="1" applyFill="1" applyBorder="1" applyAlignment="1">
      <alignment horizontal="left" vertical="center"/>
    </xf>
    <xf numFmtId="164" fontId="0" fillId="0" borderId="1" xfId="0" applyNumberFormat="1" applyBorder="1" applyAlignment="1">
      <alignment horizontal="left" vertical="center"/>
    </xf>
    <xf numFmtId="1" fontId="0" fillId="0" borderId="1" xfId="0" applyNumberFormat="1" applyBorder="1" applyAlignment="1">
      <alignment horizontal="left" vertical="center"/>
    </xf>
    <xf numFmtId="165" fontId="0" fillId="0" borderId="1" xfId="0" applyNumberForma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E7E6E6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F15"/>
  <sheetViews>
    <sheetView topLeftCell="A34" zoomScaleNormal="100" workbookViewId="0">
      <selection activeCell="C14" sqref="C14"/>
    </sheetView>
  </sheetViews>
  <sheetFormatPr baseColWidth="10" defaultColWidth="8.88671875" defaultRowHeight="14.4" x14ac:dyDescent="0.3"/>
  <cols>
    <col min="1" max="1" width="11.44140625"/>
    <col min="2" max="2" width="35.6640625" customWidth="1"/>
    <col min="3" max="3" width="17.44140625" customWidth="1"/>
    <col min="4" max="4" width="11.44140625"/>
    <col min="5" max="5" width="10.88671875" customWidth="1"/>
    <col min="6" max="6" width="14.21875" customWidth="1"/>
    <col min="7" max="1025" width="11.44140625"/>
  </cols>
  <sheetData>
    <row r="3" spans="2:6" x14ac:dyDescent="0.3">
      <c r="B3" s="1" t="s">
        <v>0</v>
      </c>
      <c r="C3" s="2" t="s">
        <v>69</v>
      </c>
      <c r="D3" s="3"/>
      <c r="E3" s="32" t="s">
        <v>183</v>
      </c>
      <c r="F3" s="32"/>
    </row>
    <row r="4" spans="2:6" x14ac:dyDescent="0.3">
      <c r="B4" s="1" t="s">
        <v>1</v>
      </c>
      <c r="C4" s="2" t="s">
        <v>2</v>
      </c>
      <c r="D4" s="3"/>
      <c r="E4" s="1" t="s">
        <v>3</v>
      </c>
      <c r="F4" s="1">
        <v>22</v>
      </c>
    </row>
    <row r="5" spans="2:6" x14ac:dyDescent="0.3">
      <c r="B5" s="1" t="s">
        <v>4</v>
      </c>
      <c r="C5" s="4">
        <v>0.83333333333333304</v>
      </c>
      <c r="D5" s="3"/>
      <c r="E5" s="1" t="s">
        <v>5</v>
      </c>
      <c r="F5" s="1">
        <v>22</v>
      </c>
    </row>
    <row r="6" spans="2:6" x14ac:dyDescent="0.3">
      <c r="B6" s="1" t="s">
        <v>6</v>
      </c>
      <c r="C6" s="5">
        <v>5</v>
      </c>
      <c r="D6" s="3"/>
      <c r="E6" s="1" t="s">
        <v>7</v>
      </c>
      <c r="F6" s="1">
        <v>21</v>
      </c>
    </row>
    <row r="7" spans="2:6" x14ac:dyDescent="0.3">
      <c r="B7" s="1" t="s">
        <v>8</v>
      </c>
      <c r="C7" s="6">
        <f>C5/C6</f>
        <v>0.1666666666666666</v>
      </c>
      <c r="D7" s="3"/>
      <c r="E7" s="1" t="s">
        <v>9</v>
      </c>
      <c r="F7" s="1">
        <v>21</v>
      </c>
    </row>
    <row r="8" spans="2:6" x14ac:dyDescent="0.3">
      <c r="B8" s="1" t="s">
        <v>10</v>
      </c>
      <c r="C8" s="4">
        <v>0</v>
      </c>
      <c r="D8" s="3"/>
      <c r="E8" s="1" t="s">
        <v>11</v>
      </c>
      <c r="F8" s="1">
        <v>22</v>
      </c>
    </row>
    <row r="9" spans="2:6" x14ac:dyDescent="0.3">
      <c r="B9" s="3"/>
      <c r="C9" s="3"/>
      <c r="D9" s="3"/>
      <c r="E9" s="1" t="s">
        <v>12</v>
      </c>
      <c r="F9" s="1">
        <v>23</v>
      </c>
    </row>
    <row r="10" spans="2:6" x14ac:dyDescent="0.3">
      <c r="B10" s="3"/>
      <c r="C10" s="3"/>
      <c r="D10" s="3"/>
      <c r="E10" s="1" t="s">
        <v>13</v>
      </c>
      <c r="F10" s="1">
        <v>21</v>
      </c>
    </row>
    <row r="11" spans="2:6" x14ac:dyDescent="0.3">
      <c r="B11" s="1" t="s">
        <v>15</v>
      </c>
      <c r="C11" s="2">
        <v>15</v>
      </c>
      <c r="D11" s="3"/>
      <c r="E11" s="1" t="s">
        <v>14</v>
      </c>
      <c r="F11" s="1">
        <v>20</v>
      </c>
    </row>
    <row r="12" spans="2:6" x14ac:dyDescent="0.3">
      <c r="B12" s="1" t="s">
        <v>70</v>
      </c>
      <c r="C12" s="2">
        <v>15</v>
      </c>
      <c r="D12" s="3"/>
      <c r="E12" s="1" t="s">
        <v>16</v>
      </c>
      <c r="F12" s="1">
        <v>23</v>
      </c>
    </row>
    <row r="13" spans="2:6" x14ac:dyDescent="0.3">
      <c r="B13" s="1" t="s">
        <v>17</v>
      </c>
      <c r="C13" s="7">
        <f>Juli!G35+August!G35+September!G35+Oktober!G35+November!G35+Dezember!G35+Januar!G35+Februar!G35+März!G35+April!G34+Mai!G35+Juni!G35</f>
        <v>26</v>
      </c>
      <c r="D13" s="3"/>
      <c r="E13" s="1" t="s">
        <v>18</v>
      </c>
      <c r="F13" s="1">
        <v>21</v>
      </c>
    </row>
    <row r="14" spans="2:6" x14ac:dyDescent="0.3">
      <c r="B14" s="1" t="s">
        <v>19</v>
      </c>
      <c r="C14" s="8">
        <f>C11+C12-C13</f>
        <v>4</v>
      </c>
      <c r="D14" s="3"/>
      <c r="E14" s="1" t="s">
        <v>20</v>
      </c>
      <c r="F14" s="1">
        <v>22</v>
      </c>
    </row>
    <row r="15" spans="2:6" x14ac:dyDescent="0.3">
      <c r="B15" s="3"/>
      <c r="C15" s="3"/>
      <c r="D15" s="3"/>
      <c r="E15" s="1" t="s">
        <v>21</v>
      </c>
      <c r="F15" s="1">
        <v>22</v>
      </c>
    </row>
  </sheetData>
  <mergeCells count="1">
    <mergeCell ref="E3:F3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MK43"/>
  <sheetViews>
    <sheetView showGridLines="0" topLeftCell="A28" zoomScale="130" zoomScaleNormal="130" workbookViewId="0">
      <selection activeCell="H38" sqref="H38"/>
    </sheetView>
  </sheetViews>
  <sheetFormatPr baseColWidth="10" defaultColWidth="8.88671875" defaultRowHeight="14.4" x14ac:dyDescent="0.3"/>
  <cols>
    <col min="1" max="1" width="3.5546875" style="9" customWidth="1"/>
    <col min="2" max="2" width="8.44140625" style="9" customWidth="1"/>
    <col min="3" max="5" width="11.6640625" style="9" customWidth="1"/>
    <col min="6" max="6" width="14.109375" style="9" customWidth="1"/>
    <col min="7" max="7" width="12" style="9" customWidth="1"/>
    <col min="8" max="8" width="22.5546875" style="9" customWidth="1"/>
    <col min="9" max="9" width="2.6640625" style="9" customWidth="1"/>
    <col min="10" max="1025" width="11.44140625" style="9"/>
  </cols>
  <sheetData>
    <row r="1" spans="1:9" s="12" customFormat="1" ht="18.600000000000001" customHeight="1" x14ac:dyDescent="0.3">
      <c r="A1" s="10"/>
      <c r="B1" s="11" t="s">
        <v>22</v>
      </c>
      <c r="C1" s="35" t="str">
        <f>'Allgemeine Informationen'!C3</f>
        <v>Uta Boßmann</v>
      </c>
      <c r="D1" s="35"/>
      <c r="E1" s="35"/>
      <c r="F1" s="11" t="s">
        <v>23</v>
      </c>
      <c r="G1" s="35" t="str">
        <f>'Allgemeine Informationen'!C4</f>
        <v>Vorstand</v>
      </c>
      <c r="H1" s="35"/>
      <c r="I1" s="10"/>
    </row>
    <row r="2" spans="1:9" ht="18.600000000000001" customHeight="1" x14ac:dyDescent="0.3">
      <c r="A2" s="13"/>
      <c r="B2" s="14" t="s">
        <v>24</v>
      </c>
      <c r="C2" s="15" t="str">
        <f>'Allgemeine Informationen'!E12</f>
        <v>März</v>
      </c>
      <c r="D2" s="16"/>
      <c r="E2" s="16"/>
      <c r="F2" s="13"/>
      <c r="G2" s="16"/>
      <c r="H2" s="16"/>
    </row>
    <row r="3" spans="1:9" ht="18.600000000000001" customHeight="1" x14ac:dyDescent="0.3">
      <c r="B3" s="17" t="s">
        <v>25</v>
      </c>
      <c r="C3" s="17" t="s">
        <v>26</v>
      </c>
      <c r="D3" s="17" t="s">
        <v>27</v>
      </c>
      <c r="E3" s="17" t="s">
        <v>28</v>
      </c>
      <c r="F3" s="17" t="s">
        <v>29</v>
      </c>
      <c r="G3" s="17" t="s">
        <v>30</v>
      </c>
      <c r="H3" s="17" t="s">
        <v>31</v>
      </c>
    </row>
    <row r="4" spans="1:9" ht="18.600000000000001" customHeight="1" x14ac:dyDescent="0.3">
      <c r="B4" s="17">
        <v>1</v>
      </c>
      <c r="C4" s="18">
        <v>0.52083333333333337</v>
      </c>
      <c r="D4" s="18">
        <v>0.72916666666666663</v>
      </c>
      <c r="E4" s="18">
        <v>2.0833333333333332E-2</v>
      </c>
      <c r="F4" s="18">
        <f>IF(OR(G4="U",G4="K",G4="F",G4="B"),'Allgemeine Informationen'!$C$7,März!D4-März!C4-März!E4)</f>
        <v>0.18749999999999992</v>
      </c>
      <c r="G4" s="19"/>
      <c r="H4" s="20" t="s">
        <v>184</v>
      </c>
    </row>
    <row r="5" spans="1:9" ht="18.600000000000001" customHeight="1" x14ac:dyDescent="0.3">
      <c r="B5" s="17">
        <v>2</v>
      </c>
      <c r="C5" s="18">
        <v>0.45833333333333331</v>
      </c>
      <c r="D5" s="18">
        <v>0.77083333333333337</v>
      </c>
      <c r="E5" s="18">
        <f>IF(D5-C5 &gt;= TIMEVALUE("9:01"), TIMEVALUE("0:45"), IF(D5-C5 &gt;= TIMEVALUE("6:01"), TIMEVALUE("0:30"), 0))</f>
        <v>2.0833333333333332E-2</v>
      </c>
      <c r="F5" s="18">
        <f>IF(OR(G5="U",G5="K",G5="F",G5="B"),'Allgemeine Informationen'!$C$7,März!D5-März!C5-März!E5)</f>
        <v>0.29166666666666674</v>
      </c>
      <c r="H5" s="20" t="s">
        <v>185</v>
      </c>
    </row>
    <row r="6" spans="1:9" ht="18.600000000000001" customHeight="1" x14ac:dyDescent="0.3">
      <c r="B6" s="17">
        <v>3</v>
      </c>
      <c r="C6" s="18">
        <v>0.66666666666666663</v>
      </c>
      <c r="D6" s="18">
        <v>0.83333333333333337</v>
      </c>
      <c r="E6" s="18">
        <f t="shared" ref="E6:E34" si="0">IF(D6-C6 &gt;= TIMEVALUE("9:01"), TIMEVALUE("0:45"), IF(D6-C6 &gt;= TIMEVALUE("6:01"), TIMEVALUE("0:30"), 0))</f>
        <v>0</v>
      </c>
      <c r="F6" s="18">
        <f>IF(OR(G6="U",G6="K",G6="F",G6="B"),'Allgemeine Informationen'!$C$7,März!D6-März!C6-März!E6)</f>
        <v>0.16666666666666674</v>
      </c>
      <c r="G6" s="19"/>
      <c r="H6" s="20" t="s">
        <v>186</v>
      </c>
    </row>
    <row r="7" spans="1:9" ht="18.600000000000001" customHeight="1" x14ac:dyDescent="0.3">
      <c r="B7" s="17">
        <v>4</v>
      </c>
      <c r="C7" s="18">
        <v>0.52083333333333337</v>
      </c>
      <c r="D7" s="18">
        <v>0.6875</v>
      </c>
      <c r="E7" s="18">
        <f t="shared" si="0"/>
        <v>0</v>
      </c>
      <c r="F7" s="18">
        <f>IF(OR(G7="U",G7="K",G7="F",G7="B"),'Allgemeine Informationen'!$C$7,März!D7-März!C7-März!E7)</f>
        <v>0.16666666666666663</v>
      </c>
      <c r="G7" s="19"/>
      <c r="H7" s="20" t="s">
        <v>187</v>
      </c>
    </row>
    <row r="8" spans="1:9" ht="18.600000000000001" customHeight="1" x14ac:dyDescent="0.3">
      <c r="B8" s="17">
        <v>5</v>
      </c>
      <c r="C8" s="18"/>
      <c r="D8" s="18"/>
      <c r="E8" s="18">
        <f t="shared" si="0"/>
        <v>0</v>
      </c>
      <c r="F8" s="18">
        <f>IF(OR(G8="U",G8="K",G8="F",G8="B"),'Allgemeine Informationen'!$C$7,März!D8-März!C8-März!E8)</f>
        <v>0</v>
      </c>
      <c r="G8" s="19"/>
      <c r="H8" s="20"/>
    </row>
    <row r="9" spans="1:9" ht="18.600000000000001" customHeight="1" x14ac:dyDescent="0.3">
      <c r="B9" s="17">
        <v>6</v>
      </c>
      <c r="C9" s="18"/>
      <c r="D9" s="18"/>
      <c r="E9" s="18">
        <f t="shared" si="0"/>
        <v>0</v>
      </c>
      <c r="F9" s="18">
        <f>IF(OR(G9="U",G9="K",G9="F",G9="B"),'Allgemeine Informationen'!$C$7,März!D9-März!C9-März!E9)</f>
        <v>0</v>
      </c>
      <c r="G9" s="19"/>
      <c r="H9" s="20"/>
    </row>
    <row r="10" spans="1:9" ht="18.600000000000001" customHeight="1" x14ac:dyDescent="0.3">
      <c r="B10" s="17">
        <v>7</v>
      </c>
      <c r="C10" s="18">
        <v>0.4375</v>
      </c>
      <c r="D10" s="18">
        <v>0.75</v>
      </c>
      <c r="E10" s="18">
        <f t="shared" si="0"/>
        <v>2.0833333333333332E-2</v>
      </c>
      <c r="F10" s="18">
        <f>IF(OR(G10="U",G10="K",G10="F",G10="B"),'Allgemeine Informationen'!$C$7,März!D10-März!C10-März!E10)</f>
        <v>0.29166666666666669</v>
      </c>
      <c r="G10" s="19"/>
      <c r="H10" s="20" t="s">
        <v>188</v>
      </c>
    </row>
    <row r="11" spans="1:9" ht="18.600000000000001" customHeight="1" x14ac:dyDescent="0.3">
      <c r="B11" s="17">
        <v>8</v>
      </c>
      <c r="C11" s="18">
        <v>0.41666666666666669</v>
      </c>
      <c r="D11" s="18">
        <v>0.79166666666666663</v>
      </c>
      <c r="E11" s="18">
        <v>4.1666666666666664E-2</v>
      </c>
      <c r="F11" s="18">
        <f>IF(OR(G11="U",G11="K",G11="F",G11="B"),'Allgemeine Informationen'!$C$7,März!D11-März!C11-März!E11)</f>
        <v>0.33333333333333326</v>
      </c>
      <c r="G11" s="19"/>
      <c r="H11" s="20" t="s">
        <v>189</v>
      </c>
    </row>
    <row r="12" spans="1:9" ht="18.600000000000001" customHeight="1" x14ac:dyDescent="0.3">
      <c r="B12" s="17">
        <v>9</v>
      </c>
      <c r="C12" s="18">
        <v>0</v>
      </c>
      <c r="D12" s="18">
        <v>0</v>
      </c>
      <c r="E12" s="18">
        <v>0</v>
      </c>
      <c r="F12" s="18">
        <f>IF(OR(G12="U",G12="K",G12="F",G12="B"),'Allgemeine Informationen'!$C$7,März!D12-März!C12-März!E12)</f>
        <v>0</v>
      </c>
      <c r="G12" s="19"/>
      <c r="H12" s="20"/>
    </row>
    <row r="13" spans="1:9" ht="18.600000000000001" customHeight="1" x14ac:dyDescent="0.3">
      <c r="B13" s="17">
        <v>10</v>
      </c>
      <c r="C13" s="18">
        <v>0.41666666666666669</v>
      </c>
      <c r="D13" s="18">
        <v>0.79166666666666663</v>
      </c>
      <c r="E13" s="18">
        <v>0.125</v>
      </c>
      <c r="F13" s="18">
        <f>IF(OR(G13="U",G13="K",G13="F",G13="B"),'Allgemeine Informationen'!$C$7,März!D13-März!C13-März!E13)</f>
        <v>0.24999999999999994</v>
      </c>
      <c r="G13" s="19"/>
      <c r="H13" s="20" t="s">
        <v>190</v>
      </c>
    </row>
    <row r="14" spans="1:9" ht="18.600000000000001" customHeight="1" x14ac:dyDescent="0.3">
      <c r="B14" s="17">
        <v>11</v>
      </c>
      <c r="C14" s="18">
        <v>0.45833333333333331</v>
      </c>
      <c r="D14" s="18">
        <v>0.625</v>
      </c>
      <c r="E14" s="18">
        <f t="shared" si="0"/>
        <v>0</v>
      </c>
      <c r="F14" s="18">
        <f>IF(OR(G14="U",G14="K",G14="F",G14="B"),'Allgemeine Informationen'!$C$7,März!D14-März!C14-März!E14)</f>
        <v>0.16666666666666669</v>
      </c>
      <c r="G14" s="19"/>
      <c r="H14" s="20" t="s">
        <v>191</v>
      </c>
    </row>
    <row r="15" spans="1:9" ht="18.600000000000001" customHeight="1" x14ac:dyDescent="0.3">
      <c r="B15" s="17">
        <v>12</v>
      </c>
      <c r="C15" s="18"/>
      <c r="D15" s="18"/>
      <c r="E15" s="18">
        <f t="shared" si="0"/>
        <v>0</v>
      </c>
      <c r="F15" s="18">
        <f>IF(OR(G15="U",G15="K",G15="F",G15="B"),'Allgemeine Informationen'!$C$7,März!D15-März!C15-März!E15)</f>
        <v>0</v>
      </c>
      <c r="G15" s="19"/>
      <c r="H15" s="20"/>
    </row>
    <row r="16" spans="1:9" ht="18.600000000000001" customHeight="1" x14ac:dyDescent="0.3">
      <c r="B16" s="17">
        <v>13</v>
      </c>
      <c r="C16" s="18"/>
      <c r="D16" s="18"/>
      <c r="E16" s="18">
        <f t="shared" si="0"/>
        <v>0</v>
      </c>
      <c r="F16" s="18">
        <f>IF(OR(G16="U",G16="K",G16="F",G16="B"),'Allgemeine Informationen'!$C$7,März!D16-März!C16-März!E16)</f>
        <v>0</v>
      </c>
      <c r="G16" s="19"/>
      <c r="H16" s="20"/>
    </row>
    <row r="17" spans="2:8" ht="18.600000000000001" customHeight="1" x14ac:dyDescent="0.3">
      <c r="B17" s="17">
        <v>14</v>
      </c>
      <c r="C17" s="18">
        <v>0.52083333333333337</v>
      </c>
      <c r="D17" s="18">
        <v>0.875</v>
      </c>
      <c r="E17" s="18">
        <f t="shared" si="0"/>
        <v>2.0833333333333332E-2</v>
      </c>
      <c r="F17" s="18">
        <f>IF(OR(G17="U",G17="K",G17="F",G17="B"),'Allgemeine Informationen'!$C$7,März!D17-März!C17-März!E17)</f>
        <v>0.33333333333333331</v>
      </c>
      <c r="G17" s="19"/>
      <c r="H17" s="20" t="s">
        <v>192</v>
      </c>
    </row>
    <row r="18" spans="2:8" ht="18.600000000000001" customHeight="1" x14ac:dyDescent="0.3">
      <c r="B18" s="17">
        <v>15</v>
      </c>
      <c r="C18" s="18">
        <v>0.39583333333333331</v>
      </c>
      <c r="D18" s="18">
        <v>0.67708333333333337</v>
      </c>
      <c r="E18" s="18">
        <f t="shared" si="0"/>
        <v>2.0833333333333332E-2</v>
      </c>
      <c r="F18" s="18">
        <f>IF(OR(G18="U",G18="K",G18="F",G18="B"),'Allgemeine Informationen'!$C$7,März!D18-März!C18-März!E18)</f>
        <v>0.26041666666666674</v>
      </c>
      <c r="G18" s="19"/>
      <c r="H18" s="20" t="s">
        <v>193</v>
      </c>
    </row>
    <row r="19" spans="2:8" ht="18.600000000000001" customHeight="1" x14ac:dyDescent="0.3">
      <c r="B19" s="17">
        <v>16</v>
      </c>
      <c r="C19" s="18">
        <v>0.58333333333333337</v>
      </c>
      <c r="D19" s="18">
        <v>0.625</v>
      </c>
      <c r="E19" s="18">
        <f t="shared" si="0"/>
        <v>0</v>
      </c>
      <c r="F19" s="18">
        <f>IF(OR(G19="U",G19="K",G19="F",G19="B"),'Allgemeine Informationen'!$C$7,März!D19-März!C19-März!E19)</f>
        <v>4.166666666666663E-2</v>
      </c>
      <c r="G19" s="19"/>
      <c r="H19" s="20" t="s">
        <v>196</v>
      </c>
    </row>
    <row r="20" spans="2:8" ht="18.600000000000001" customHeight="1" x14ac:dyDescent="0.3">
      <c r="B20" s="17">
        <v>17</v>
      </c>
      <c r="C20" s="18"/>
      <c r="D20" s="18"/>
      <c r="E20" s="18">
        <f t="shared" si="0"/>
        <v>0</v>
      </c>
      <c r="F20" s="18">
        <f>IF(OR(G20="U",G20="K",G20="F",G20="B"),'Allgemeine Informationen'!$C$7,März!D20-März!C20-März!E20)</f>
        <v>0.1666666666666666</v>
      </c>
      <c r="G20" s="19" t="s">
        <v>194</v>
      </c>
      <c r="H20" s="20"/>
    </row>
    <row r="21" spans="2:8" ht="18.600000000000001" customHeight="1" x14ac:dyDescent="0.3">
      <c r="B21" s="17">
        <v>18</v>
      </c>
      <c r="C21" s="18"/>
      <c r="D21" s="18"/>
      <c r="E21" s="18">
        <f t="shared" si="0"/>
        <v>0</v>
      </c>
      <c r="F21" s="18">
        <f>IF(OR(G21="U",G21="K",G21="F",G21="B"),'Allgemeine Informationen'!$C$7,März!D21-März!C21-März!E21)</f>
        <v>0.1666666666666666</v>
      </c>
      <c r="G21" s="19" t="s">
        <v>194</v>
      </c>
      <c r="H21" s="20"/>
    </row>
    <row r="22" spans="2:8" ht="18.600000000000001" customHeight="1" x14ac:dyDescent="0.3">
      <c r="B22" s="17">
        <v>19</v>
      </c>
      <c r="C22" s="18"/>
      <c r="D22" s="18"/>
      <c r="E22" s="18">
        <f t="shared" si="0"/>
        <v>0</v>
      </c>
      <c r="F22" s="18">
        <f>IF(OR(G22="U",G22="K",G22="F",G22="B"),'Allgemeine Informationen'!$C$7,März!D22-März!C22-März!E22)</f>
        <v>0</v>
      </c>
      <c r="G22" s="19"/>
      <c r="H22" s="20"/>
    </row>
    <row r="23" spans="2:8" ht="18.600000000000001" customHeight="1" x14ac:dyDescent="0.3">
      <c r="B23" s="17">
        <v>20</v>
      </c>
      <c r="C23" s="18">
        <v>0.625</v>
      </c>
      <c r="D23" s="18">
        <v>0.72916666666666663</v>
      </c>
      <c r="E23" s="18">
        <f t="shared" si="0"/>
        <v>0</v>
      </c>
      <c r="F23" s="18">
        <f>IF(OR(G23="U",G23="K",G23="F",G23="B"),'Allgemeine Informationen'!$C$7,März!D23-März!C23-März!E23)</f>
        <v>0.10416666666666663</v>
      </c>
      <c r="G23" s="19"/>
      <c r="H23" s="20" t="s">
        <v>195</v>
      </c>
    </row>
    <row r="24" spans="2:8" ht="18.600000000000001" customHeight="1" x14ac:dyDescent="0.3">
      <c r="B24" s="17">
        <v>21</v>
      </c>
      <c r="C24" s="18"/>
      <c r="D24" s="18"/>
      <c r="E24" s="18">
        <f t="shared" si="0"/>
        <v>0</v>
      </c>
      <c r="F24" s="18">
        <f>IF(OR(G24="U",G24="K",G24="F",G24="B"),'Allgemeine Informationen'!$C$7,März!D24-März!C24-März!E24)</f>
        <v>0.1666666666666666</v>
      </c>
      <c r="G24" s="19" t="s">
        <v>194</v>
      </c>
      <c r="H24" s="20"/>
    </row>
    <row r="25" spans="2:8" ht="18.600000000000001" customHeight="1" x14ac:dyDescent="0.3">
      <c r="B25" s="17">
        <v>22</v>
      </c>
      <c r="C25" s="18"/>
      <c r="D25" s="18"/>
      <c r="E25" s="18">
        <f t="shared" si="0"/>
        <v>0</v>
      </c>
      <c r="F25" s="18">
        <f>IF(OR(G25="U",G25="K",G25="F",G25="B"),'Allgemeine Informationen'!$C$7,März!D25-März!C25-März!E25)</f>
        <v>0.1666666666666666</v>
      </c>
      <c r="G25" s="19" t="s">
        <v>194</v>
      </c>
      <c r="H25" s="20"/>
    </row>
    <row r="26" spans="2:8" ht="18.600000000000001" customHeight="1" x14ac:dyDescent="0.3">
      <c r="B26" s="17">
        <v>23</v>
      </c>
      <c r="C26" s="18"/>
      <c r="D26" s="18"/>
      <c r="E26" s="18">
        <f t="shared" si="0"/>
        <v>0</v>
      </c>
      <c r="F26" s="18">
        <f>IF(OR(G26="U",G26="K",G26="F",G26="B"),'Allgemeine Informationen'!$C$7,März!D26-März!C26-März!E26)</f>
        <v>0.1666666666666666</v>
      </c>
      <c r="G26" s="19" t="s">
        <v>194</v>
      </c>
      <c r="H26" s="20"/>
    </row>
    <row r="27" spans="2:8" ht="18.600000000000001" customHeight="1" x14ac:dyDescent="0.3">
      <c r="B27" s="17">
        <v>24</v>
      </c>
      <c r="C27" s="18"/>
      <c r="D27" s="18"/>
      <c r="E27" s="18">
        <f t="shared" si="0"/>
        <v>0</v>
      </c>
      <c r="F27" s="18">
        <f>IF(OR(G27="U",G27="K",G27="F",G27="B"),'Allgemeine Informationen'!$C$7,März!D27-März!C27-März!E27)</f>
        <v>0.1666666666666666</v>
      </c>
      <c r="G27" s="19" t="s">
        <v>194</v>
      </c>
      <c r="H27" s="20"/>
    </row>
    <row r="28" spans="2:8" ht="18.600000000000001" customHeight="1" x14ac:dyDescent="0.3">
      <c r="B28" s="17">
        <v>25</v>
      </c>
      <c r="C28" s="18"/>
      <c r="D28" s="18"/>
      <c r="E28" s="18">
        <f t="shared" si="0"/>
        <v>0</v>
      </c>
      <c r="F28" s="18">
        <f>IF(OR(G28="U",G28="K",G28="F",G28="B"),'Allgemeine Informationen'!$C$7,März!D28-März!C28-März!E28)</f>
        <v>0.1666666666666666</v>
      </c>
      <c r="G28" s="19" t="s">
        <v>194</v>
      </c>
      <c r="H28" s="20"/>
    </row>
    <row r="29" spans="2:8" ht="18.600000000000001" customHeight="1" x14ac:dyDescent="0.3">
      <c r="B29" s="17">
        <v>26</v>
      </c>
      <c r="C29" s="18">
        <v>0.47916666666666669</v>
      </c>
      <c r="D29" s="18">
        <v>0.54166666666666663</v>
      </c>
      <c r="E29" s="18">
        <f t="shared" si="0"/>
        <v>0</v>
      </c>
      <c r="F29" s="18">
        <f>IF(OR(G29="U",G29="K",G29="F",G29="B"),'Allgemeine Informationen'!$C$7,März!D29-März!C29-März!E29)</f>
        <v>6.2499999999999944E-2</v>
      </c>
      <c r="G29" s="19"/>
      <c r="H29" s="20" t="s">
        <v>197</v>
      </c>
    </row>
    <row r="30" spans="2:8" ht="18.600000000000001" customHeight="1" x14ac:dyDescent="0.3">
      <c r="B30" s="17">
        <v>27</v>
      </c>
      <c r="C30" s="18"/>
      <c r="D30" s="18"/>
      <c r="E30" s="18">
        <f t="shared" si="0"/>
        <v>0</v>
      </c>
      <c r="F30" s="18">
        <f>IF(OR(G30="U",G30="K",G30="F",G30="B"),'Allgemeine Informationen'!$C$7,März!D30-März!C30-März!E30)</f>
        <v>0</v>
      </c>
      <c r="G30" s="19"/>
      <c r="H30" s="20"/>
    </row>
    <row r="31" spans="2:8" ht="18.600000000000001" customHeight="1" x14ac:dyDescent="0.3">
      <c r="B31" s="17">
        <v>28</v>
      </c>
      <c r="C31" s="18">
        <v>0.52083333333333337</v>
      </c>
      <c r="D31" s="18">
        <v>0.82291666666666663</v>
      </c>
      <c r="E31" s="18">
        <f t="shared" si="0"/>
        <v>2.0833333333333332E-2</v>
      </c>
      <c r="F31" s="18">
        <f>IF(OR(G31="U",G31="K",G31="F",G31="B"),'Allgemeine Informationen'!$C$7,März!D31-März!C31-März!E31)</f>
        <v>0.28124999999999994</v>
      </c>
      <c r="G31" s="19"/>
      <c r="H31" s="20" t="s">
        <v>199</v>
      </c>
    </row>
    <row r="32" spans="2:8" ht="18.600000000000001" customHeight="1" x14ac:dyDescent="0.3">
      <c r="B32" s="17">
        <v>29</v>
      </c>
      <c r="C32" s="18">
        <v>0.64583333333333337</v>
      </c>
      <c r="D32" s="18">
        <v>0.70833333333333337</v>
      </c>
      <c r="E32" s="18">
        <f t="shared" si="0"/>
        <v>0</v>
      </c>
      <c r="F32" s="18">
        <f>IF(OR(G32="U",G32="K",G32="F",G32="B"),'Allgemeine Informationen'!$C$7,März!D32-März!C32-März!E32)</f>
        <v>6.25E-2</v>
      </c>
      <c r="G32" s="19"/>
      <c r="H32" s="20" t="s">
        <v>198</v>
      </c>
    </row>
    <row r="33" spans="1:8" ht="18.600000000000001" customHeight="1" x14ac:dyDescent="0.3">
      <c r="B33" s="17">
        <v>30</v>
      </c>
      <c r="C33" s="18">
        <v>0.5</v>
      </c>
      <c r="D33" s="18">
        <v>0.8125</v>
      </c>
      <c r="E33" s="18">
        <v>0.125</v>
      </c>
      <c r="F33" s="18">
        <f>IF(OR(G33="U",G33="K",G33="F",G33="B"),'Allgemeine Informationen'!$C$7,März!D33-März!C33-März!E33)</f>
        <v>0.1875</v>
      </c>
      <c r="G33" s="19"/>
      <c r="H33" s="20" t="s">
        <v>200</v>
      </c>
    </row>
    <row r="34" spans="1:8" ht="18.600000000000001" customHeight="1" x14ac:dyDescent="0.3">
      <c r="B34" s="17">
        <v>31</v>
      </c>
      <c r="C34" s="18"/>
      <c r="D34" s="18"/>
      <c r="E34" s="18">
        <f t="shared" si="0"/>
        <v>0</v>
      </c>
      <c r="F34" s="18">
        <f>IF(OR(G34="U",G34="K",G34="F",G34="B"),'Allgemeine Informationen'!$C$7,März!D34-März!C34-März!E34)</f>
        <v>0</v>
      </c>
      <c r="G34" s="19"/>
      <c r="H34" s="20"/>
    </row>
    <row r="35" spans="1:8" ht="18.600000000000001" customHeight="1" x14ac:dyDescent="0.3">
      <c r="C35" s="36" t="s">
        <v>32</v>
      </c>
      <c r="D35" s="36"/>
      <c r="E35" s="36"/>
      <c r="F35" s="18">
        <f>SUM(F4:F34)</f>
        <v>4.3541666666666652</v>
      </c>
      <c r="G35" s="9">
        <f>COUNTIFS(G4:G34,"U")</f>
        <v>0</v>
      </c>
    </row>
    <row r="36" spans="1:8" ht="18.600000000000001" customHeight="1" x14ac:dyDescent="0.3">
      <c r="C36" s="33" t="s">
        <v>33</v>
      </c>
      <c r="D36" s="33"/>
      <c r="E36" s="33"/>
      <c r="F36" s="18">
        <f>'Allgemeine Informationen'!C7*'Allgemeine Informationen'!F12</f>
        <v>3.8333333333333317</v>
      </c>
    </row>
    <row r="37" spans="1:8" ht="18.600000000000001" customHeight="1" x14ac:dyDescent="0.3">
      <c r="C37" s="33" t="s">
        <v>34</v>
      </c>
      <c r="D37" s="33"/>
      <c r="E37" s="33"/>
      <c r="F37" s="18">
        <f>Februar!F38</f>
        <v>0.75694444444445264</v>
      </c>
    </row>
    <row r="38" spans="1:8" ht="18.600000000000001" customHeight="1" x14ac:dyDescent="0.3">
      <c r="C38" s="33" t="s">
        <v>35</v>
      </c>
      <c r="D38" s="33"/>
      <c r="E38" s="33"/>
      <c r="F38" s="18">
        <f>F35-F36+F37</f>
        <v>1.2777777777777861</v>
      </c>
    </row>
    <row r="39" spans="1:8" ht="18.600000000000001" customHeight="1" x14ac:dyDescent="0.3">
      <c r="A39" s="23" t="s">
        <v>36</v>
      </c>
      <c r="B39" s="24"/>
      <c r="C39" s="25"/>
    </row>
    <row r="40" spans="1:8" ht="18.600000000000001" customHeight="1" x14ac:dyDescent="0.3">
      <c r="A40" s="26" t="s">
        <v>37</v>
      </c>
      <c r="B40" s="13" t="s">
        <v>38</v>
      </c>
      <c r="C40" s="27" t="s">
        <v>39</v>
      </c>
    </row>
    <row r="41" spans="1:8" ht="18.600000000000001" customHeight="1" x14ac:dyDescent="0.3">
      <c r="A41" s="26" t="s">
        <v>40</v>
      </c>
      <c r="B41" s="13" t="s">
        <v>38</v>
      </c>
      <c r="C41" s="27" t="s">
        <v>41</v>
      </c>
      <c r="E41" s="34" t="s">
        <v>42</v>
      </c>
      <c r="F41" s="34"/>
      <c r="G41" s="34"/>
      <c r="H41" s="34"/>
    </row>
    <row r="42" spans="1:8" ht="18.600000000000001" customHeight="1" x14ac:dyDescent="0.3">
      <c r="A42" s="26" t="s">
        <v>43</v>
      </c>
      <c r="B42" s="13" t="s">
        <v>38</v>
      </c>
      <c r="C42" s="27" t="s">
        <v>44</v>
      </c>
    </row>
    <row r="43" spans="1:8" ht="18.600000000000001" customHeight="1" x14ac:dyDescent="0.3">
      <c r="A43" s="28" t="s">
        <v>45</v>
      </c>
      <c r="B43" s="29" t="s">
        <v>38</v>
      </c>
      <c r="C43" s="30" t="s">
        <v>46</v>
      </c>
      <c r="E43" s="34" t="s">
        <v>47</v>
      </c>
      <c r="F43" s="34"/>
      <c r="G43" s="34"/>
      <c r="H43" s="34"/>
    </row>
  </sheetData>
  <mergeCells count="8">
    <mergeCell ref="C38:E38"/>
    <mergeCell ref="E41:H41"/>
    <mergeCell ref="E43:H43"/>
    <mergeCell ref="C1:E1"/>
    <mergeCell ref="G1:H1"/>
    <mergeCell ref="C35:E35"/>
    <mergeCell ref="C36:E36"/>
    <mergeCell ref="C37:E37"/>
  </mergeCells>
  <pageMargins left="0.17708333333333301" right="0.30208333333333298" top="0.35416666666666702" bottom="0.33333333333333298" header="0.51180555555555496" footer="0.51180555555555496"/>
  <pageSetup paperSize="9" firstPageNumber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MK43"/>
  <sheetViews>
    <sheetView showGridLines="0" topLeftCell="A25" zoomScale="130" zoomScaleNormal="130" workbookViewId="0">
      <selection activeCell="H38" sqref="H38"/>
    </sheetView>
  </sheetViews>
  <sheetFormatPr baseColWidth="10" defaultColWidth="8.88671875" defaultRowHeight="14.4" x14ac:dyDescent="0.3"/>
  <cols>
    <col min="1" max="1" width="3.5546875" style="9" customWidth="1"/>
    <col min="2" max="2" width="8.44140625" style="9" customWidth="1"/>
    <col min="3" max="5" width="11.6640625" style="9" customWidth="1"/>
    <col min="6" max="6" width="14.109375" style="9" customWidth="1"/>
    <col min="7" max="7" width="12" style="9" customWidth="1"/>
    <col min="8" max="8" width="22.5546875" style="9" customWidth="1"/>
    <col min="9" max="9" width="2.6640625" style="9" customWidth="1"/>
    <col min="10" max="1025" width="11.44140625" style="9"/>
  </cols>
  <sheetData>
    <row r="1" spans="1:9" s="12" customFormat="1" ht="18.600000000000001" customHeight="1" x14ac:dyDescent="0.3">
      <c r="A1" s="10"/>
      <c r="B1" s="11" t="s">
        <v>22</v>
      </c>
      <c r="C1" s="35" t="str">
        <f>'Allgemeine Informationen'!C3</f>
        <v>Uta Boßmann</v>
      </c>
      <c r="D1" s="35"/>
      <c r="E1" s="35"/>
      <c r="F1" s="11" t="s">
        <v>23</v>
      </c>
      <c r="G1" s="35" t="str">
        <f>'Allgemeine Informationen'!C4</f>
        <v>Vorstand</v>
      </c>
      <c r="H1" s="35"/>
      <c r="I1" s="10"/>
    </row>
    <row r="2" spans="1:9" ht="18.600000000000001" customHeight="1" x14ac:dyDescent="0.3">
      <c r="A2" s="13"/>
      <c r="B2" s="14" t="s">
        <v>24</v>
      </c>
      <c r="C2" s="15" t="str">
        <f>'Allgemeine Informationen'!E13</f>
        <v>April</v>
      </c>
      <c r="D2" s="16"/>
      <c r="E2" s="16"/>
      <c r="F2" s="13"/>
      <c r="G2" s="16"/>
      <c r="H2" s="16"/>
    </row>
    <row r="3" spans="1:9" ht="18.600000000000001" customHeight="1" x14ac:dyDescent="0.3">
      <c r="B3" s="17" t="s">
        <v>25</v>
      </c>
      <c r="C3" s="17" t="s">
        <v>26</v>
      </c>
      <c r="D3" s="17" t="s">
        <v>27</v>
      </c>
      <c r="E3" s="17" t="s">
        <v>28</v>
      </c>
      <c r="F3" s="17" t="s">
        <v>29</v>
      </c>
      <c r="G3" s="17" t="s">
        <v>30</v>
      </c>
      <c r="H3" s="17" t="s">
        <v>31</v>
      </c>
    </row>
    <row r="4" spans="1:9" ht="18.600000000000001" customHeight="1" x14ac:dyDescent="0.3">
      <c r="B4" s="17">
        <v>1</v>
      </c>
      <c r="C4" s="18">
        <v>0.45833333333333331</v>
      </c>
      <c r="D4" s="18">
        <v>0.72916666666666663</v>
      </c>
      <c r="E4" s="18">
        <v>0.125</v>
      </c>
      <c r="F4" s="18">
        <f>IF(OR(G4="U",G4="K",G4="F",G4="B"),'Allgemeine Informationen'!$C$7,April!D4-April!C4-April!E4)</f>
        <v>0.14583333333333331</v>
      </c>
      <c r="G4" s="19"/>
      <c r="H4" s="20"/>
    </row>
    <row r="5" spans="1:9" ht="18.600000000000001" customHeight="1" x14ac:dyDescent="0.3">
      <c r="B5" s="17">
        <v>2</v>
      </c>
      <c r="C5" s="18"/>
      <c r="D5" s="18"/>
      <c r="E5" s="18">
        <f t="shared" ref="E5:E33" si="0">IF(D5-C5 &gt;= TIMEVALUE("9:01"), TIMEVALUE("0:45"), IF(D5-C5 &gt;= TIMEVALUE("6:01"), TIMEVALUE("0:30"), 0))</f>
        <v>0</v>
      </c>
      <c r="F5" s="18">
        <f>IF(OR(G5="U",G5="K",G5="F",G5="B"),'Allgemeine Informationen'!$C$7,April!D5-April!C5-April!E5)</f>
        <v>0</v>
      </c>
      <c r="H5" s="20"/>
    </row>
    <row r="6" spans="1:9" ht="18.600000000000001" customHeight="1" x14ac:dyDescent="0.3">
      <c r="B6" s="17">
        <v>3</v>
      </c>
      <c r="C6" s="18"/>
      <c r="D6" s="18"/>
      <c r="E6" s="18">
        <f t="shared" si="0"/>
        <v>0</v>
      </c>
      <c r="F6" s="18">
        <f>IF(OR(G6="U",G6="K",G6="F",G6="B"),'Allgemeine Informationen'!$C$7,April!D6-April!C6-April!E6)</f>
        <v>0</v>
      </c>
      <c r="G6" s="19"/>
      <c r="H6" s="20"/>
    </row>
    <row r="7" spans="1:9" ht="18.600000000000001" customHeight="1" x14ac:dyDescent="0.3">
      <c r="B7" s="17">
        <v>4</v>
      </c>
      <c r="C7" s="18">
        <v>0.4375</v>
      </c>
      <c r="D7" s="18">
        <v>0.70833333333333337</v>
      </c>
      <c r="E7" s="18">
        <f t="shared" si="0"/>
        <v>2.0833333333333332E-2</v>
      </c>
      <c r="F7" s="18">
        <f>IF(OR(G7="U",G7="K",G7="F",G7="B"),'Allgemeine Informationen'!$C$7,April!D7-April!C7-April!E7)</f>
        <v>0.25000000000000006</v>
      </c>
      <c r="G7" s="19"/>
      <c r="H7" s="20" t="s">
        <v>201</v>
      </c>
    </row>
    <row r="8" spans="1:9" ht="18.600000000000001" customHeight="1" x14ac:dyDescent="0.3">
      <c r="B8" s="17">
        <v>5</v>
      </c>
      <c r="C8" s="18">
        <v>0.52083333333333337</v>
      </c>
      <c r="D8" s="18">
        <v>0.72916666666666663</v>
      </c>
      <c r="E8" s="18">
        <f t="shared" si="0"/>
        <v>0</v>
      </c>
      <c r="F8" s="18">
        <f>IF(OR(G8="U",G8="K",G8="F",G8="B"),'Allgemeine Informationen'!$C$7,April!D8-April!C8-April!E8)</f>
        <v>0.20833333333333326</v>
      </c>
      <c r="G8" s="19"/>
      <c r="H8" s="20" t="s">
        <v>202</v>
      </c>
    </row>
    <row r="9" spans="1:9" ht="18.600000000000001" customHeight="1" x14ac:dyDescent="0.3">
      <c r="B9" s="17">
        <v>6</v>
      </c>
      <c r="C9" s="18">
        <v>0.45833333333333331</v>
      </c>
      <c r="D9" s="18">
        <v>0.77083333333333337</v>
      </c>
      <c r="E9" s="18">
        <f t="shared" si="0"/>
        <v>2.0833333333333332E-2</v>
      </c>
      <c r="F9" s="18">
        <f>IF(OR(G9="U",G9="K",G9="F",G9="B"),'Allgemeine Informationen'!$C$7,April!D9-April!C9-April!E9)</f>
        <v>0.29166666666666674</v>
      </c>
      <c r="G9" s="19"/>
      <c r="H9" s="20" t="s">
        <v>205</v>
      </c>
    </row>
    <row r="10" spans="1:9" ht="18.600000000000001" customHeight="1" x14ac:dyDescent="0.3">
      <c r="B10" s="17">
        <v>7</v>
      </c>
      <c r="C10" s="18">
        <v>0.54166666666666663</v>
      </c>
      <c r="D10" s="18">
        <v>0.70833333333333337</v>
      </c>
      <c r="E10" s="18">
        <f t="shared" si="0"/>
        <v>0</v>
      </c>
      <c r="F10" s="18">
        <f>IF(OR(G10="U",G10="K",G10="F",G10="B"),'Allgemeine Informationen'!$C$7,April!D10-April!C10-April!E10)</f>
        <v>0.16666666666666674</v>
      </c>
      <c r="G10" s="19"/>
      <c r="H10" s="20" t="s">
        <v>206</v>
      </c>
    </row>
    <row r="11" spans="1:9" ht="18.600000000000001" customHeight="1" x14ac:dyDescent="0.3">
      <c r="B11" s="17">
        <v>8</v>
      </c>
      <c r="C11" s="18">
        <v>0.45833333333333331</v>
      </c>
      <c r="D11" s="18">
        <v>0.79166666666666663</v>
      </c>
      <c r="E11" s="18">
        <f t="shared" si="0"/>
        <v>2.0833333333333332E-2</v>
      </c>
      <c r="F11" s="18">
        <f>IF(OR(G11="U",G11="K",G11="F",G11="B"),'Allgemeine Informationen'!$C$7,April!D11-April!C11-April!E11)</f>
        <v>0.3125</v>
      </c>
      <c r="G11" s="19"/>
      <c r="H11" s="20" t="s">
        <v>209</v>
      </c>
    </row>
    <row r="12" spans="1:9" ht="18.600000000000001" customHeight="1" x14ac:dyDescent="0.3">
      <c r="B12" s="17">
        <v>9</v>
      </c>
      <c r="C12" s="18"/>
      <c r="D12" s="18"/>
      <c r="E12" s="18">
        <f t="shared" si="0"/>
        <v>0</v>
      </c>
      <c r="F12" s="18">
        <f>IF(OR(G12="U",G12="K",G12="F",G12="B"),'Allgemeine Informationen'!$C$7,April!D12-April!C12-April!E12)</f>
        <v>0</v>
      </c>
      <c r="G12" s="19"/>
      <c r="H12" s="20"/>
    </row>
    <row r="13" spans="1:9" ht="18.600000000000001" customHeight="1" x14ac:dyDescent="0.3">
      <c r="B13" s="17">
        <v>10</v>
      </c>
      <c r="C13" s="18"/>
      <c r="D13" s="18"/>
      <c r="E13" s="18">
        <f t="shared" si="0"/>
        <v>0</v>
      </c>
      <c r="F13" s="18">
        <f>IF(OR(G13="U",G13="K",G13="F",G13="B"),'Allgemeine Informationen'!$C$7,April!D13-April!C13-April!E13)</f>
        <v>0</v>
      </c>
      <c r="G13" s="19"/>
      <c r="H13" s="20"/>
    </row>
    <row r="14" spans="1:9" ht="18.600000000000001" customHeight="1" x14ac:dyDescent="0.3">
      <c r="B14" s="17">
        <v>11</v>
      </c>
      <c r="C14" s="18">
        <v>0.70833333333333337</v>
      </c>
      <c r="D14" s="18">
        <v>0.75</v>
      </c>
      <c r="E14" s="18">
        <f t="shared" si="0"/>
        <v>0</v>
      </c>
      <c r="F14" s="18">
        <f>IF(OR(G14="U",G14="K",G14="F",G14="B"),'Allgemeine Informationen'!$C$7,April!D14-April!C14-April!E14)</f>
        <v>4.166666666666663E-2</v>
      </c>
      <c r="G14" s="19"/>
      <c r="H14" s="20" t="s">
        <v>208</v>
      </c>
    </row>
    <row r="15" spans="1:9" ht="18.600000000000001" customHeight="1" x14ac:dyDescent="0.3">
      <c r="B15" s="17">
        <v>12</v>
      </c>
      <c r="C15" s="18">
        <v>0.58333333333333337</v>
      </c>
      <c r="D15" s="18">
        <v>0.70833333333333337</v>
      </c>
      <c r="E15" s="18">
        <f t="shared" si="0"/>
        <v>0</v>
      </c>
      <c r="F15" s="18">
        <f>IF(OR(G15="U",G15="K",G15="F",G15="B"),'Allgemeine Informationen'!$C$7,April!D15-April!C15-April!E15)</f>
        <v>0.125</v>
      </c>
      <c r="G15" s="19"/>
      <c r="H15" s="20" t="s">
        <v>210</v>
      </c>
    </row>
    <row r="16" spans="1:9" ht="18.600000000000001" customHeight="1" x14ac:dyDescent="0.3">
      <c r="B16" s="17">
        <v>13</v>
      </c>
      <c r="C16" s="18">
        <v>0.58333333333333337</v>
      </c>
      <c r="D16" s="18">
        <v>0.66666666666666663</v>
      </c>
      <c r="E16" s="18">
        <f t="shared" si="0"/>
        <v>0</v>
      </c>
      <c r="F16" s="18">
        <f>IF(OR(G16="U",G16="K",G16="F",G16="B"),'Allgemeine Informationen'!$C$7,April!D16-April!C16-April!E16)</f>
        <v>8.3333333333333259E-2</v>
      </c>
      <c r="G16" s="19"/>
      <c r="H16" s="20" t="s">
        <v>211</v>
      </c>
    </row>
    <row r="17" spans="2:8" ht="18.600000000000001" customHeight="1" x14ac:dyDescent="0.3">
      <c r="B17" s="17">
        <v>14</v>
      </c>
      <c r="C17" s="18">
        <v>0.47916666666666669</v>
      </c>
      <c r="D17" s="18">
        <v>0.89583333333333337</v>
      </c>
      <c r="E17" s="18">
        <v>0.16666666666666666</v>
      </c>
      <c r="F17" s="18">
        <f>IF(OR(G17="U",G17="K",G17="F",G17="B"),'Allgemeine Informationen'!$C$7,April!D17-April!C17-April!E17)</f>
        <v>0.25</v>
      </c>
      <c r="G17" s="19"/>
      <c r="H17" s="20" t="s">
        <v>207</v>
      </c>
    </row>
    <row r="18" spans="2:8" ht="18.600000000000001" customHeight="1" x14ac:dyDescent="0.3">
      <c r="B18" s="17">
        <v>15</v>
      </c>
      <c r="C18" s="18"/>
      <c r="D18" s="18"/>
      <c r="E18" s="18">
        <f t="shared" si="0"/>
        <v>0</v>
      </c>
      <c r="F18" s="18">
        <f>IF(OR(G18="U",G18="K",G18="F",G18="B"),'Allgemeine Informationen'!$C$7,April!D18-April!C18-April!E18)</f>
        <v>0.1666666666666666</v>
      </c>
      <c r="G18" s="19" t="s">
        <v>43</v>
      </c>
      <c r="H18" s="20" t="s">
        <v>203</v>
      </c>
    </row>
    <row r="19" spans="2:8" ht="18.600000000000001" customHeight="1" x14ac:dyDescent="0.3">
      <c r="B19" s="17">
        <v>16</v>
      </c>
      <c r="C19" s="18"/>
      <c r="D19" s="18"/>
      <c r="E19" s="18">
        <f t="shared" si="0"/>
        <v>0</v>
      </c>
      <c r="F19" s="18">
        <f>IF(OR(G19="U",G19="K",G19="F",G19="B"),'Allgemeine Informationen'!$C$7,April!D19-April!C19-April!E19)</f>
        <v>0</v>
      </c>
      <c r="G19" s="19"/>
      <c r="H19" s="20"/>
    </row>
    <row r="20" spans="2:8" ht="18.600000000000001" customHeight="1" x14ac:dyDescent="0.3">
      <c r="B20" s="17">
        <v>17</v>
      </c>
      <c r="C20" s="18"/>
      <c r="D20" s="18"/>
      <c r="E20" s="18">
        <f t="shared" si="0"/>
        <v>0</v>
      </c>
      <c r="F20" s="18">
        <f>IF(OR(G20="U",G20="K",G20="F",G20="B"),'Allgemeine Informationen'!$C$7,April!D20-April!C20-April!E20)</f>
        <v>0</v>
      </c>
      <c r="G20" s="19"/>
      <c r="H20" s="20"/>
    </row>
    <row r="21" spans="2:8" ht="18.600000000000001" customHeight="1" x14ac:dyDescent="0.3">
      <c r="B21" s="17">
        <v>18</v>
      </c>
      <c r="C21" s="18"/>
      <c r="D21" s="18"/>
      <c r="E21" s="18">
        <f t="shared" si="0"/>
        <v>0</v>
      </c>
      <c r="F21" s="18">
        <f>IF(OR(G21="U",G21="K",G21="F",G21="B"),'Allgemeine Informationen'!$C$7,April!D21-April!C21-April!E21)</f>
        <v>0.1666666666666666</v>
      </c>
      <c r="G21" s="19" t="s">
        <v>43</v>
      </c>
      <c r="H21" s="20" t="s">
        <v>204</v>
      </c>
    </row>
    <row r="22" spans="2:8" ht="18.600000000000001" customHeight="1" x14ac:dyDescent="0.3">
      <c r="B22" s="17">
        <v>19</v>
      </c>
      <c r="C22" s="18">
        <v>0.41666666666666669</v>
      </c>
      <c r="D22" s="18">
        <v>0.83333333333333337</v>
      </c>
      <c r="E22" s="18">
        <v>0.125</v>
      </c>
      <c r="F22" s="18">
        <f>IF(OR(G22="U",G22="K",G22="F",G22="B"),'Allgemeine Informationen'!$C$7,April!D22-April!C22-April!E22)</f>
        <v>0.29166666666666669</v>
      </c>
      <c r="G22" s="19"/>
      <c r="H22" s="20" t="s">
        <v>214</v>
      </c>
    </row>
    <row r="23" spans="2:8" ht="18.600000000000001" customHeight="1" x14ac:dyDescent="0.3">
      <c r="B23" s="17">
        <v>20</v>
      </c>
      <c r="C23" s="18">
        <v>0.54166666666666663</v>
      </c>
      <c r="D23" s="18">
        <v>0.83333333333333337</v>
      </c>
      <c r="E23" s="18">
        <v>4.1666666666666664E-2</v>
      </c>
      <c r="F23" s="18">
        <f>IF(OR(G23="U",G23="K",G23="F",G23="B"),'Allgemeine Informationen'!$C$7,April!D23-April!C23-April!E23)</f>
        <v>0.25000000000000006</v>
      </c>
      <c r="G23" s="19"/>
      <c r="H23" s="20" t="s">
        <v>213</v>
      </c>
    </row>
    <row r="24" spans="2:8" ht="18.600000000000001" customHeight="1" x14ac:dyDescent="0.3">
      <c r="B24" s="17">
        <v>21</v>
      </c>
      <c r="C24" s="18">
        <v>0.66666666666666663</v>
      </c>
      <c r="D24" s="18">
        <v>0.8125</v>
      </c>
      <c r="E24" s="18">
        <v>2.0833333333333332E-2</v>
      </c>
      <c r="F24" s="18">
        <f>IF(OR(G24="U",G24="K",G24="F",G24="B"),'Allgemeine Informationen'!$C$7,April!D24-April!C24-April!E24)</f>
        <v>0.12500000000000003</v>
      </c>
      <c r="G24" s="19"/>
      <c r="H24" s="20" t="s">
        <v>212</v>
      </c>
    </row>
    <row r="25" spans="2:8" ht="18.600000000000001" customHeight="1" x14ac:dyDescent="0.3">
      <c r="B25" s="17">
        <v>22</v>
      </c>
      <c r="C25" s="18">
        <v>0.5</v>
      </c>
      <c r="D25" s="18">
        <v>0.70833333333333337</v>
      </c>
      <c r="E25" s="18">
        <v>0</v>
      </c>
      <c r="F25" s="18">
        <f>IF(OR(G25="U",G25="K",G25="F",G25="B"),'Allgemeine Informationen'!$C$7,April!D25-April!C25-April!E25)</f>
        <v>0.20833333333333337</v>
      </c>
      <c r="G25" s="19"/>
      <c r="H25" s="20" t="s">
        <v>215</v>
      </c>
    </row>
    <row r="26" spans="2:8" ht="18.600000000000001" customHeight="1" x14ac:dyDescent="0.3">
      <c r="B26" s="17">
        <v>23</v>
      </c>
      <c r="C26" s="18"/>
      <c r="D26" s="18"/>
      <c r="E26" s="18">
        <f t="shared" si="0"/>
        <v>0</v>
      </c>
      <c r="F26" s="18">
        <f>IF(OR(G26="U",G26="K",G26="F",G26="B"),'Allgemeine Informationen'!$C$7,April!D26-April!C26-April!E26)</f>
        <v>0</v>
      </c>
      <c r="G26" s="19"/>
      <c r="H26" s="20"/>
    </row>
    <row r="27" spans="2:8" ht="18.600000000000001" customHeight="1" x14ac:dyDescent="0.3">
      <c r="B27" s="17">
        <v>24</v>
      </c>
      <c r="C27" s="18"/>
      <c r="D27" s="18"/>
      <c r="E27" s="18">
        <f t="shared" si="0"/>
        <v>0</v>
      </c>
      <c r="F27" s="18">
        <f>IF(OR(G27="U",G27="K",G27="F",G27="B"),'Allgemeine Informationen'!$C$7,April!D27-April!C27-April!E27)</f>
        <v>0</v>
      </c>
      <c r="G27" s="19"/>
      <c r="H27" s="20"/>
    </row>
    <row r="28" spans="2:8" ht="18.600000000000001" customHeight="1" x14ac:dyDescent="0.3">
      <c r="B28" s="17">
        <v>25</v>
      </c>
      <c r="C28" s="18">
        <v>0.70833333333333337</v>
      </c>
      <c r="D28" s="18">
        <v>0.90625</v>
      </c>
      <c r="E28" s="18">
        <f t="shared" si="0"/>
        <v>0</v>
      </c>
      <c r="F28" s="18">
        <f>IF(OR(G28="U",G28="K",G28="F",G28="B"),'Allgemeine Informationen'!$C$7,April!D28-April!C28-April!E28)</f>
        <v>0.19791666666666663</v>
      </c>
      <c r="G28" s="19"/>
      <c r="H28" s="20" t="s">
        <v>216</v>
      </c>
    </row>
    <row r="29" spans="2:8" ht="18.600000000000001" customHeight="1" x14ac:dyDescent="0.3">
      <c r="B29" s="17">
        <v>26</v>
      </c>
      <c r="C29" s="18">
        <v>0.5</v>
      </c>
      <c r="D29" s="18">
        <v>0.58333333333333337</v>
      </c>
      <c r="E29" s="18">
        <f t="shared" si="0"/>
        <v>0</v>
      </c>
      <c r="F29" s="18">
        <f>IF(OR(G29="U",G29="K",G29="F",G29="B"),'Allgemeine Informationen'!$C$7,April!D29-April!C29-April!E29)</f>
        <v>8.333333333333337E-2</v>
      </c>
      <c r="G29" s="19"/>
      <c r="H29" s="20" t="s">
        <v>217</v>
      </c>
    </row>
    <row r="30" spans="2:8" ht="18.600000000000001" customHeight="1" x14ac:dyDescent="0.3">
      <c r="B30" s="17">
        <v>27</v>
      </c>
      <c r="C30" s="18">
        <v>0.48958333333333331</v>
      </c>
      <c r="D30" s="18">
        <v>0.77083333333333337</v>
      </c>
      <c r="E30" s="18">
        <v>3.125E-2</v>
      </c>
      <c r="F30" s="18">
        <f>IF(OR(G30="U",G30="K",G30="F",G30="B"),'Allgemeine Informationen'!$C$7,April!D30-April!C30-April!E30)</f>
        <v>0.25000000000000006</v>
      </c>
      <c r="G30" s="19"/>
      <c r="H30" s="20" t="s">
        <v>218</v>
      </c>
    </row>
    <row r="31" spans="2:8" ht="18.600000000000001" customHeight="1" x14ac:dyDescent="0.3">
      <c r="B31" s="17">
        <v>28</v>
      </c>
      <c r="C31" s="18">
        <v>0.66666666666666663</v>
      </c>
      <c r="D31" s="18">
        <v>0.91666666666666663</v>
      </c>
      <c r="E31" s="18">
        <v>2.0833333333333332E-2</v>
      </c>
      <c r="F31" s="18">
        <f>IF(OR(G31="U",G31="K",G31="F",G31="B"),'Allgemeine Informationen'!$C$7,April!D31-April!C31-April!E31)</f>
        <v>0.22916666666666666</v>
      </c>
      <c r="G31" s="19"/>
      <c r="H31" s="20" t="s">
        <v>219</v>
      </c>
    </row>
    <row r="32" spans="2:8" ht="18.600000000000001" customHeight="1" x14ac:dyDescent="0.3">
      <c r="B32" s="17">
        <v>29</v>
      </c>
      <c r="C32" s="18">
        <v>0.5</v>
      </c>
      <c r="D32" s="18">
        <v>0.64583333333333337</v>
      </c>
      <c r="E32" s="18">
        <f t="shared" si="0"/>
        <v>0</v>
      </c>
      <c r="F32" s="18">
        <f>IF(OR(G32="U",G32="K",G32="F",G32="B"),'Allgemeine Informationen'!$C$7,April!D32-April!C32-April!E32)</f>
        <v>0.14583333333333337</v>
      </c>
      <c r="G32" s="19"/>
      <c r="H32" s="20" t="s">
        <v>220</v>
      </c>
    </row>
    <row r="33" spans="1:8" ht="18.600000000000001" customHeight="1" x14ac:dyDescent="0.3">
      <c r="B33" s="17">
        <v>30</v>
      </c>
      <c r="C33" s="18"/>
      <c r="D33" s="18"/>
      <c r="E33" s="18">
        <f t="shared" si="0"/>
        <v>0</v>
      </c>
      <c r="F33" s="18">
        <f>IF(OR(G33="U",G33="K",G33="F",G33="B"),'Allgemeine Informationen'!$C$7,April!D33-April!C33-April!E33)</f>
        <v>0</v>
      </c>
      <c r="G33" s="19"/>
      <c r="H33" s="20"/>
    </row>
    <row r="34" spans="1:8" ht="18.600000000000001" customHeight="1" x14ac:dyDescent="0.3">
      <c r="C34" s="36" t="s">
        <v>32</v>
      </c>
      <c r="D34" s="36"/>
      <c r="E34" s="36"/>
      <c r="F34" s="18">
        <f>SUM(F4:F33)</f>
        <v>3.989583333333333</v>
      </c>
      <c r="G34" s="9">
        <f>COUNTIFS(G4:G33,"U")</f>
        <v>0</v>
      </c>
    </row>
    <row r="35" spans="1:8" ht="18.600000000000001" customHeight="1" x14ac:dyDescent="0.3">
      <c r="C35" s="33" t="s">
        <v>33</v>
      </c>
      <c r="D35" s="33"/>
      <c r="E35" s="33"/>
      <c r="F35" s="18">
        <f>'Allgemeine Informationen'!C7*'Allgemeine Informationen'!F13</f>
        <v>3.4999999999999987</v>
      </c>
    </row>
    <row r="36" spans="1:8" ht="18.600000000000001" customHeight="1" x14ac:dyDescent="0.3">
      <c r="C36" s="33" t="s">
        <v>34</v>
      </c>
      <c r="D36" s="33"/>
      <c r="E36" s="33"/>
      <c r="F36" s="18">
        <f>März!F38</f>
        <v>1.2777777777777861</v>
      </c>
    </row>
    <row r="37" spans="1:8" ht="18.600000000000001" customHeight="1" x14ac:dyDescent="0.3">
      <c r="C37" s="33" t="s">
        <v>35</v>
      </c>
      <c r="D37" s="33"/>
      <c r="E37" s="33"/>
      <c r="F37" s="18">
        <f>F34-F35+F36</f>
        <v>1.7673611111111205</v>
      </c>
    </row>
    <row r="38" spans="1:8" ht="18.600000000000001" customHeight="1" x14ac:dyDescent="0.3">
      <c r="B38" s="24"/>
      <c r="C38" s="25"/>
    </row>
    <row r="39" spans="1:8" ht="18.600000000000001" customHeight="1" x14ac:dyDescent="0.3">
      <c r="A39" s="23" t="s">
        <v>36</v>
      </c>
      <c r="B39" s="13" t="s">
        <v>38</v>
      </c>
      <c r="C39" s="27" t="s">
        <v>39</v>
      </c>
    </row>
    <row r="40" spans="1:8" ht="18.600000000000001" customHeight="1" x14ac:dyDescent="0.3">
      <c r="A40" s="26" t="s">
        <v>37</v>
      </c>
      <c r="B40" s="13" t="s">
        <v>38</v>
      </c>
      <c r="C40" s="27" t="s">
        <v>41</v>
      </c>
      <c r="E40" s="34" t="s">
        <v>42</v>
      </c>
      <c r="F40" s="34"/>
      <c r="G40" s="34"/>
      <c r="H40" s="34"/>
    </row>
    <row r="41" spans="1:8" ht="18.600000000000001" customHeight="1" x14ac:dyDescent="0.3">
      <c r="A41" s="26" t="s">
        <v>40</v>
      </c>
      <c r="B41" s="13" t="s">
        <v>38</v>
      </c>
      <c r="C41" s="27" t="s">
        <v>44</v>
      </c>
    </row>
    <row r="42" spans="1:8" ht="18.600000000000001" customHeight="1" x14ac:dyDescent="0.3">
      <c r="A42" s="26" t="s">
        <v>43</v>
      </c>
      <c r="B42" s="29" t="s">
        <v>38</v>
      </c>
      <c r="C42" s="30" t="s">
        <v>46</v>
      </c>
      <c r="E42" s="34" t="s">
        <v>47</v>
      </c>
      <c r="F42" s="34"/>
      <c r="G42" s="34"/>
      <c r="H42" s="34"/>
    </row>
    <row r="43" spans="1:8" ht="18.600000000000001" customHeight="1" x14ac:dyDescent="0.3">
      <c r="A43" s="28" t="s">
        <v>45</v>
      </c>
    </row>
  </sheetData>
  <mergeCells count="8">
    <mergeCell ref="C37:E37"/>
    <mergeCell ref="E40:H40"/>
    <mergeCell ref="E42:H42"/>
    <mergeCell ref="C1:E1"/>
    <mergeCell ref="G1:H1"/>
    <mergeCell ref="C34:E34"/>
    <mergeCell ref="C35:E35"/>
    <mergeCell ref="C36:E36"/>
  </mergeCells>
  <pageMargins left="0.17708333333333301" right="0.30208333333333298" top="0.35416666666666702" bottom="0.33333333333333298" header="0.51180555555555496" footer="0.51180555555555496"/>
  <pageSetup paperSize="9" firstPageNumber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MK43"/>
  <sheetViews>
    <sheetView showGridLines="0" topLeftCell="A31" zoomScale="130" zoomScaleNormal="130" workbookViewId="0">
      <selection activeCell="C36" sqref="C36:E36"/>
    </sheetView>
  </sheetViews>
  <sheetFormatPr baseColWidth="10" defaultColWidth="8.88671875" defaultRowHeight="14.4" x14ac:dyDescent="0.3"/>
  <cols>
    <col min="1" max="1" width="3.5546875" style="9" customWidth="1"/>
    <col min="2" max="2" width="8.44140625" style="9" customWidth="1"/>
    <col min="3" max="5" width="11.6640625" style="9" customWidth="1"/>
    <col min="6" max="6" width="14.109375" style="9" customWidth="1"/>
    <col min="7" max="7" width="12" style="9" customWidth="1"/>
    <col min="8" max="8" width="22.5546875" style="9" customWidth="1"/>
    <col min="9" max="9" width="2.6640625" style="9" customWidth="1"/>
    <col min="10" max="1025" width="11.44140625" style="9"/>
  </cols>
  <sheetData>
    <row r="1" spans="1:9" s="12" customFormat="1" ht="18.600000000000001" customHeight="1" x14ac:dyDescent="0.3">
      <c r="A1" s="10"/>
      <c r="B1" s="11" t="s">
        <v>22</v>
      </c>
      <c r="C1" s="35" t="str">
        <f>'Allgemeine Informationen'!C3</f>
        <v>Uta Boßmann</v>
      </c>
      <c r="D1" s="35"/>
      <c r="E1" s="35"/>
      <c r="F1" s="11" t="s">
        <v>23</v>
      </c>
      <c r="G1" s="35" t="str">
        <f>'Allgemeine Informationen'!C4</f>
        <v>Vorstand</v>
      </c>
      <c r="H1" s="35"/>
      <c r="I1" s="10"/>
    </row>
    <row r="2" spans="1:9" ht="18.600000000000001" customHeight="1" x14ac:dyDescent="0.3">
      <c r="A2" s="13"/>
      <c r="B2" s="14" t="s">
        <v>24</v>
      </c>
      <c r="C2" s="15" t="str">
        <f>'Allgemeine Informationen'!E14</f>
        <v>Mai</v>
      </c>
      <c r="D2" s="16"/>
      <c r="E2" s="16"/>
      <c r="F2" s="13"/>
      <c r="G2" s="16"/>
      <c r="H2" s="16"/>
    </row>
    <row r="3" spans="1:9" ht="18.600000000000001" customHeight="1" x14ac:dyDescent="0.3">
      <c r="B3" s="17" t="s">
        <v>25</v>
      </c>
      <c r="C3" s="17" t="s">
        <v>26</v>
      </c>
      <c r="D3" s="17" t="s">
        <v>27</v>
      </c>
      <c r="E3" s="17" t="s">
        <v>28</v>
      </c>
      <c r="F3" s="17" t="s">
        <v>29</v>
      </c>
      <c r="G3" s="17" t="s">
        <v>30</v>
      </c>
      <c r="H3" s="17" t="s">
        <v>31</v>
      </c>
    </row>
    <row r="4" spans="1:9" ht="18.600000000000001" customHeight="1" x14ac:dyDescent="0.3">
      <c r="B4" s="17">
        <v>1</v>
      </c>
      <c r="C4" s="18"/>
      <c r="D4" s="18"/>
      <c r="E4" s="18">
        <f t="shared" ref="E4:E32" si="0">IF(D4-C4 &gt;= TIMEVALUE("9:01"), TIMEVALUE("0:45"), IF(D4-C4 &gt;= TIMEVALUE("6:01"), TIMEVALUE("0:30"), 0))</f>
        <v>0</v>
      </c>
      <c r="F4" s="18">
        <f>IF(OR(G4="U",G4="K",G4="F",G4="B"),'Allgemeine Informationen'!$C$7,Mai!D4-Mai!C4-Mai!E4)</f>
        <v>0</v>
      </c>
      <c r="G4" s="19"/>
      <c r="H4" s="20"/>
    </row>
    <row r="5" spans="1:9" ht="18.600000000000001" customHeight="1" x14ac:dyDescent="0.3">
      <c r="B5" s="17">
        <v>2</v>
      </c>
      <c r="C5" s="18">
        <v>0.66666666666666663</v>
      </c>
      <c r="D5" s="18">
        <v>0.75</v>
      </c>
      <c r="E5" s="18">
        <f t="shared" si="0"/>
        <v>0</v>
      </c>
      <c r="F5" s="18">
        <f>IF(OR(G5="U",G5="K",G5="F",G5="B"),'Allgemeine Informationen'!$C$7,Mai!D5-Mai!C5-Mai!E5)</f>
        <v>8.333333333333337E-2</v>
      </c>
      <c r="H5" s="20" t="s">
        <v>221</v>
      </c>
    </row>
    <row r="6" spans="1:9" ht="18.600000000000001" customHeight="1" x14ac:dyDescent="0.3">
      <c r="B6" s="17">
        <v>3</v>
      </c>
      <c r="C6" s="18">
        <v>0.5</v>
      </c>
      <c r="D6" s="18">
        <v>0.58333333333333337</v>
      </c>
      <c r="E6" s="18">
        <f t="shared" si="0"/>
        <v>0</v>
      </c>
      <c r="F6" s="18">
        <f>IF(OR(G6="U",G6="K",G6="F",G6="B"),'Allgemeine Informationen'!$C$7,Mai!D6-Mai!C6-Mai!E6)</f>
        <v>8.333333333333337E-2</v>
      </c>
      <c r="G6" s="19"/>
      <c r="H6" s="20"/>
    </row>
    <row r="7" spans="1:9" ht="18.600000000000001" customHeight="1" x14ac:dyDescent="0.3">
      <c r="B7" s="17">
        <v>4</v>
      </c>
      <c r="C7" s="18">
        <v>0.48958333333333331</v>
      </c>
      <c r="D7" s="18">
        <v>0.70833333333333337</v>
      </c>
      <c r="E7" s="18">
        <v>1.0416666666666666E-2</v>
      </c>
      <c r="F7" s="18">
        <f>IF(OR(G7="U",G7="K",G7="F",G7="B"),'Allgemeine Informationen'!$C$7,Mai!D7-Mai!C7-Mai!E7)</f>
        <v>0.2083333333333334</v>
      </c>
      <c r="G7" s="19"/>
      <c r="H7" s="20"/>
    </row>
    <row r="8" spans="1:9" ht="18.600000000000001" customHeight="1" x14ac:dyDescent="0.3">
      <c r="B8" s="17">
        <v>5</v>
      </c>
      <c r="C8" s="18">
        <v>0.66666666666666663</v>
      </c>
      <c r="D8" s="18">
        <v>0.875</v>
      </c>
      <c r="E8" s="18">
        <v>0</v>
      </c>
      <c r="F8" s="18">
        <f>IF(OR(G8="U",G8="K",G8="F",G8="B"),'Allgemeine Informationen'!$C$7,Mai!D8-Mai!C8-Mai!E8)</f>
        <v>0.20833333333333337</v>
      </c>
      <c r="G8" s="19"/>
      <c r="H8" s="20"/>
    </row>
    <row r="9" spans="1:9" ht="18.600000000000001" customHeight="1" x14ac:dyDescent="0.3">
      <c r="B9" s="17">
        <v>6</v>
      </c>
      <c r="C9" s="18">
        <v>0.45833333333333331</v>
      </c>
      <c r="D9" s="18">
        <v>0.8125</v>
      </c>
      <c r="E9" s="18">
        <v>4.1666666666666664E-2</v>
      </c>
      <c r="F9" s="18">
        <f>IF(OR(G9="U",G9="K",G9="F",G9="B"),'Allgemeine Informationen'!$C$7,Mai!D9-Mai!C9-Mai!E9)</f>
        <v>0.3125</v>
      </c>
      <c r="G9" s="19"/>
      <c r="H9" s="20" t="s">
        <v>222</v>
      </c>
    </row>
    <row r="10" spans="1:9" ht="18.600000000000001" customHeight="1" x14ac:dyDescent="0.3">
      <c r="B10" s="17">
        <v>7</v>
      </c>
      <c r="C10" s="18"/>
      <c r="D10" s="18"/>
      <c r="E10" s="18">
        <f t="shared" si="0"/>
        <v>0</v>
      </c>
      <c r="F10" s="18">
        <f>IF(OR(G10="U",G10="K",G10="F",G10="B"),'Allgemeine Informationen'!$C$7,Mai!D10-Mai!C10-Mai!E10)</f>
        <v>0</v>
      </c>
      <c r="G10" s="19"/>
      <c r="H10" s="20"/>
    </row>
    <row r="11" spans="1:9" ht="18.600000000000001" customHeight="1" x14ac:dyDescent="0.3">
      <c r="B11" s="17">
        <v>8</v>
      </c>
      <c r="C11" s="18"/>
      <c r="D11" s="18"/>
      <c r="E11" s="18">
        <f t="shared" si="0"/>
        <v>0</v>
      </c>
      <c r="F11" s="18">
        <f>IF(OR(G11="U",G11="K",G11="F",G11="B"),'Allgemeine Informationen'!$C$7,Mai!D11-Mai!C11-Mai!E11)</f>
        <v>0</v>
      </c>
      <c r="G11" s="19"/>
      <c r="H11" s="20"/>
    </row>
    <row r="12" spans="1:9" ht="18.600000000000001" customHeight="1" x14ac:dyDescent="0.3">
      <c r="B12" s="17">
        <v>9</v>
      </c>
      <c r="C12" s="18">
        <v>0.45833333333333331</v>
      </c>
      <c r="D12" s="18">
        <v>0.625</v>
      </c>
      <c r="E12" s="18">
        <v>0</v>
      </c>
      <c r="F12" s="18">
        <f>IF(OR(G12="U",G12="K",G12="F",G12="B"),'Allgemeine Informationen'!$C$7,Mai!D12-Mai!C12-Mai!E12)</f>
        <v>0.16666666666666669</v>
      </c>
      <c r="G12" s="19"/>
      <c r="H12" s="20" t="s">
        <v>223</v>
      </c>
    </row>
    <row r="13" spans="1:9" ht="18.600000000000001" customHeight="1" x14ac:dyDescent="0.3">
      <c r="B13" s="17">
        <v>10</v>
      </c>
      <c r="C13" s="18"/>
      <c r="D13" s="18"/>
      <c r="E13" s="18">
        <f t="shared" si="0"/>
        <v>0</v>
      </c>
      <c r="F13" s="18">
        <f>IF(OR(G13="U",G13="K",G13="F",G13="B"),'Allgemeine Informationen'!$C$7,Mai!D13-Mai!C13-Mai!E13)</f>
        <v>0</v>
      </c>
      <c r="G13" s="19"/>
      <c r="H13" s="20"/>
    </row>
    <row r="14" spans="1:9" ht="18.600000000000001" customHeight="1" x14ac:dyDescent="0.3">
      <c r="B14" s="17">
        <v>11</v>
      </c>
      <c r="C14" s="18">
        <v>0.54166666666666663</v>
      </c>
      <c r="D14" s="18">
        <v>0.8125</v>
      </c>
      <c r="E14" s="18">
        <v>6.25E-2</v>
      </c>
      <c r="F14" s="18">
        <f>IF(OR(G14="U",G14="K",G14="F",G14="B"),'Allgemeine Informationen'!$C$7,Mai!D14-Mai!C14-Mai!E14)</f>
        <v>0.20833333333333337</v>
      </c>
      <c r="G14" s="19"/>
      <c r="H14" s="20"/>
    </row>
    <row r="15" spans="1:9" ht="18.600000000000001" customHeight="1" x14ac:dyDescent="0.3">
      <c r="B15" s="17">
        <v>12</v>
      </c>
      <c r="C15" s="18">
        <v>0.39583333333333331</v>
      </c>
      <c r="D15" s="18">
        <v>0.85416666666666663</v>
      </c>
      <c r="E15" s="18">
        <v>0.16666666666666666</v>
      </c>
      <c r="F15" s="18">
        <f>IF(OR(G15="U",G15="K",G15="F",G15="B"),'Allgemeine Informationen'!$C$7,Mai!D15-Mai!C15-Mai!E15)</f>
        <v>0.29166666666666663</v>
      </c>
      <c r="G15" s="19"/>
      <c r="H15" s="20" t="s">
        <v>225</v>
      </c>
    </row>
    <row r="16" spans="1:9" ht="18.600000000000001" customHeight="1" x14ac:dyDescent="0.3">
      <c r="B16" s="17">
        <v>13</v>
      </c>
      <c r="C16" s="18"/>
      <c r="D16" s="18"/>
      <c r="E16" s="18">
        <f t="shared" si="0"/>
        <v>0</v>
      </c>
      <c r="F16" s="18">
        <f>IF(OR(G16="U",G16="K",G16="F",G16="B"),'Allgemeine Informationen'!$C$7,Mai!D16-Mai!C16-Mai!E16)</f>
        <v>0.1666666666666666</v>
      </c>
      <c r="G16" s="19" t="s">
        <v>37</v>
      </c>
      <c r="H16" s="20"/>
    </row>
    <row r="17" spans="2:8" ht="18.600000000000001" customHeight="1" x14ac:dyDescent="0.3">
      <c r="B17" s="17">
        <v>14</v>
      </c>
      <c r="C17" s="18"/>
      <c r="D17" s="18"/>
      <c r="E17" s="18">
        <f t="shared" si="0"/>
        <v>0</v>
      </c>
      <c r="F17" s="18">
        <f>IF(OR(G17="U",G17="K",G17="F",G17="B"),'Allgemeine Informationen'!$C$7,Mai!D17-Mai!C17-Mai!E17)</f>
        <v>0</v>
      </c>
      <c r="G17" s="19"/>
      <c r="H17" s="20"/>
    </row>
    <row r="18" spans="2:8" ht="18.600000000000001" customHeight="1" x14ac:dyDescent="0.3">
      <c r="B18" s="17">
        <v>15</v>
      </c>
      <c r="C18" s="18"/>
      <c r="D18" s="18"/>
      <c r="E18" s="18">
        <f t="shared" si="0"/>
        <v>0</v>
      </c>
      <c r="F18" s="18">
        <f>IF(OR(G18="U",G18="K",G18="F",G18="B"),'Allgemeine Informationen'!$C$7,Mai!D18-Mai!C18-Mai!E18)</f>
        <v>0</v>
      </c>
      <c r="G18" s="19"/>
      <c r="H18" s="20"/>
    </row>
    <row r="19" spans="2:8" ht="18.600000000000001" customHeight="1" x14ac:dyDescent="0.3">
      <c r="B19" s="17">
        <v>16</v>
      </c>
      <c r="C19" s="18"/>
      <c r="D19" s="18"/>
      <c r="E19" s="18">
        <f t="shared" si="0"/>
        <v>0</v>
      </c>
      <c r="F19" s="18">
        <f>IF(OR(G19="U",G19="K",G19="F",G19="B"),'Allgemeine Informationen'!$C$7,Mai!D19-Mai!C19-Mai!E19)</f>
        <v>0.1666666666666666</v>
      </c>
      <c r="G19" s="19" t="s">
        <v>37</v>
      </c>
      <c r="H19" s="20"/>
    </row>
    <row r="20" spans="2:8" ht="18.600000000000001" customHeight="1" x14ac:dyDescent="0.3">
      <c r="B20" s="17">
        <v>17</v>
      </c>
      <c r="C20" s="18"/>
      <c r="D20" s="18"/>
      <c r="E20" s="18">
        <f t="shared" si="0"/>
        <v>0</v>
      </c>
      <c r="F20" s="18">
        <f>IF(OR(G20="U",G20="K",G20="F",G20="B"),'Allgemeine Informationen'!$C$7,Mai!D20-Mai!C20-Mai!E20)</f>
        <v>0.1666666666666666</v>
      </c>
      <c r="G20" s="19" t="s">
        <v>37</v>
      </c>
      <c r="H20" s="20"/>
    </row>
    <row r="21" spans="2:8" ht="18.600000000000001" customHeight="1" x14ac:dyDescent="0.3">
      <c r="B21" s="17">
        <v>18</v>
      </c>
      <c r="C21" s="18"/>
      <c r="D21" s="18"/>
      <c r="E21" s="18">
        <f t="shared" si="0"/>
        <v>0</v>
      </c>
      <c r="F21" s="18">
        <f>IF(OR(G21="U",G21="K",G21="F",G21="B"),'Allgemeine Informationen'!$C$7,Mai!D21-Mai!C21-Mai!E21)</f>
        <v>0.1666666666666666</v>
      </c>
      <c r="G21" s="19" t="s">
        <v>37</v>
      </c>
      <c r="H21" s="20"/>
    </row>
    <row r="22" spans="2:8" ht="18.600000000000001" customHeight="1" x14ac:dyDescent="0.3">
      <c r="B22" s="17">
        <v>19</v>
      </c>
      <c r="C22" s="18"/>
      <c r="D22" s="18"/>
      <c r="E22" s="18">
        <f t="shared" si="0"/>
        <v>0</v>
      </c>
      <c r="F22" s="18">
        <f>IF(OR(G22="U",G22="K",G22="F",G22="B"),'Allgemeine Informationen'!$C$7,Mai!D22-Mai!C22-Mai!E22)</f>
        <v>0.1666666666666666</v>
      </c>
      <c r="G22" s="19" t="s">
        <v>37</v>
      </c>
      <c r="H22" s="20"/>
    </row>
    <row r="23" spans="2:8" ht="18.600000000000001" customHeight="1" x14ac:dyDescent="0.3">
      <c r="B23" s="17">
        <v>20</v>
      </c>
      <c r="C23" s="18"/>
      <c r="D23" s="18"/>
      <c r="E23" s="18">
        <f t="shared" si="0"/>
        <v>0</v>
      </c>
      <c r="F23" s="18">
        <f>IF(OR(G23="U",G23="K",G23="F",G23="B"),'Allgemeine Informationen'!$C$7,Mai!D23-Mai!C23-Mai!E23)</f>
        <v>0.1666666666666666</v>
      </c>
      <c r="G23" s="19" t="s">
        <v>37</v>
      </c>
      <c r="H23" s="20"/>
    </row>
    <row r="24" spans="2:8" ht="18.600000000000001" customHeight="1" x14ac:dyDescent="0.3">
      <c r="B24" s="17">
        <v>21</v>
      </c>
      <c r="C24" s="18">
        <v>0.41666666666666669</v>
      </c>
      <c r="D24" s="18">
        <v>0.4375</v>
      </c>
      <c r="E24" s="18">
        <f t="shared" si="0"/>
        <v>0</v>
      </c>
      <c r="F24" s="18">
        <f>IF(OR(G24="U",G24="K",G24="F",G24="B"),'Allgemeine Informationen'!$C$7,Mai!D24-Mai!C24-Mai!E24)</f>
        <v>2.0833333333333315E-2</v>
      </c>
      <c r="G24" s="19"/>
      <c r="H24" s="20" t="s">
        <v>229</v>
      </c>
    </row>
    <row r="25" spans="2:8" ht="18.600000000000001" customHeight="1" x14ac:dyDescent="0.3">
      <c r="B25" s="17">
        <v>22</v>
      </c>
      <c r="C25" s="18"/>
      <c r="D25" s="18"/>
      <c r="E25" s="18">
        <f t="shared" si="0"/>
        <v>0</v>
      </c>
      <c r="F25" s="18">
        <f>IF(OR(G25="U",G25="K",G25="F",G25="B"),'Allgemeine Informationen'!$C$7,Mai!D25-Mai!C25-Mai!E25)</f>
        <v>0</v>
      </c>
      <c r="G25" s="19"/>
      <c r="H25" s="20"/>
    </row>
    <row r="26" spans="2:8" ht="18.600000000000001" customHeight="1" x14ac:dyDescent="0.3">
      <c r="B26" s="17">
        <v>23</v>
      </c>
      <c r="C26" s="18">
        <v>0.6875</v>
      </c>
      <c r="D26" s="18">
        <v>0.85416666666666663</v>
      </c>
      <c r="E26" s="18">
        <f t="shared" si="0"/>
        <v>0</v>
      </c>
      <c r="F26" s="18">
        <f>IF(OR(G26="U",G26="K",G26="F",G26="B"),'Allgemeine Informationen'!$C$7,Mai!D26-Mai!C26-Mai!E26)</f>
        <v>0.16666666666666663</v>
      </c>
      <c r="G26" s="19"/>
      <c r="H26" s="20" t="s">
        <v>226</v>
      </c>
    </row>
    <row r="27" spans="2:8" ht="18.600000000000001" customHeight="1" x14ac:dyDescent="0.3">
      <c r="B27" s="17">
        <v>24</v>
      </c>
      <c r="C27" s="18">
        <v>0.66666666666666663</v>
      </c>
      <c r="D27" s="18">
        <v>0.70833333333333337</v>
      </c>
      <c r="E27" s="18">
        <f t="shared" si="0"/>
        <v>0</v>
      </c>
      <c r="F27" s="18">
        <f>IF(OR(G27="U",G27="K",G27="F",G27="B"),'Allgemeine Informationen'!$C$7,Mai!D27-Mai!C27-Mai!E27)</f>
        <v>4.1666666666666741E-2</v>
      </c>
      <c r="G27" s="19"/>
      <c r="H27" s="20" t="s">
        <v>227</v>
      </c>
    </row>
    <row r="28" spans="2:8" ht="18.600000000000001" customHeight="1" x14ac:dyDescent="0.3">
      <c r="B28" s="17">
        <v>25</v>
      </c>
      <c r="C28" s="18"/>
      <c r="D28" s="18"/>
      <c r="E28" s="18">
        <f t="shared" si="0"/>
        <v>0</v>
      </c>
      <c r="F28" s="18">
        <f>IF(OR(G28="U",G28="K",G28="F",G28="B"),'Allgemeine Informationen'!$C$7,Mai!D28-Mai!C28-Mai!E28)</f>
        <v>0.1666666666666666</v>
      </c>
      <c r="G28" s="19" t="s">
        <v>37</v>
      </c>
      <c r="H28" s="20"/>
    </row>
    <row r="29" spans="2:8" ht="18.600000000000001" customHeight="1" x14ac:dyDescent="0.3">
      <c r="B29" s="17">
        <v>26</v>
      </c>
      <c r="C29" s="18"/>
      <c r="D29" s="18"/>
      <c r="E29" s="18">
        <f t="shared" si="0"/>
        <v>0</v>
      </c>
      <c r="F29" s="18">
        <f>IF(OR(G29="U",G29="K",G29="F",G29="B"),'Allgemeine Informationen'!$C$7,Mai!D29-Mai!C29-Mai!E29)</f>
        <v>0.1666666666666666</v>
      </c>
      <c r="G29" s="19" t="s">
        <v>43</v>
      </c>
      <c r="H29" s="20"/>
    </row>
    <row r="30" spans="2:8" ht="18.600000000000001" customHeight="1" x14ac:dyDescent="0.3">
      <c r="B30" s="17">
        <v>27</v>
      </c>
      <c r="C30" s="18"/>
      <c r="D30" s="18"/>
      <c r="E30" s="18">
        <f t="shared" si="0"/>
        <v>0</v>
      </c>
      <c r="F30" s="18">
        <f>IF(OR(G30="U",G30="K",G30="F",G30="B"),'Allgemeine Informationen'!$C$7,Mai!D30-Mai!C30-Mai!E30)</f>
        <v>0.1666666666666666</v>
      </c>
      <c r="G30" s="19" t="s">
        <v>37</v>
      </c>
      <c r="H30" s="20"/>
    </row>
    <row r="31" spans="2:8" ht="18.600000000000001" customHeight="1" x14ac:dyDescent="0.3">
      <c r="B31" s="17">
        <v>28</v>
      </c>
      <c r="C31" s="18"/>
      <c r="D31" s="18"/>
      <c r="E31" s="18">
        <f t="shared" si="0"/>
        <v>0</v>
      </c>
      <c r="F31" s="18">
        <f>IF(OR(G31="U",G31="K",G31="F",G31="B"),'Allgemeine Informationen'!$C$7,Mai!D31-Mai!C31-Mai!E31)</f>
        <v>0</v>
      </c>
      <c r="G31" s="19"/>
      <c r="H31" s="20"/>
    </row>
    <row r="32" spans="2:8" ht="18.600000000000001" customHeight="1" x14ac:dyDescent="0.3">
      <c r="B32" s="17">
        <v>29</v>
      </c>
      <c r="C32" s="18"/>
      <c r="D32" s="18"/>
      <c r="E32" s="18">
        <f t="shared" si="0"/>
        <v>0</v>
      </c>
      <c r="F32" s="18">
        <f>IF(OR(G32="U",G32="K",G32="F",G32="B"),'Allgemeine Informationen'!$C$7,Mai!D32-Mai!C32-Mai!E32)</f>
        <v>0</v>
      </c>
      <c r="G32" s="19"/>
      <c r="H32" s="20"/>
    </row>
    <row r="33" spans="1:8" ht="18.600000000000001" customHeight="1" x14ac:dyDescent="0.3">
      <c r="B33" s="17">
        <v>30</v>
      </c>
      <c r="C33" s="18">
        <v>0.54166666666666663</v>
      </c>
      <c r="D33" s="18">
        <v>0.8125</v>
      </c>
      <c r="E33" s="18">
        <v>2.0833333333333332E-2</v>
      </c>
      <c r="F33" s="18">
        <f>IF(OR(G33="U",G33="K",G33="F",G33="B"),'Allgemeine Informationen'!$C$7,Mai!D33-Mai!C33-Mai!E33)</f>
        <v>0.25000000000000006</v>
      </c>
      <c r="G33" s="19"/>
      <c r="H33" s="20" t="s">
        <v>230</v>
      </c>
    </row>
    <row r="34" spans="1:8" ht="18.600000000000001" customHeight="1" x14ac:dyDescent="0.3">
      <c r="B34" s="17">
        <v>31</v>
      </c>
      <c r="C34" s="18">
        <v>0.60416666666666663</v>
      </c>
      <c r="D34" s="18">
        <v>0.83333333333333337</v>
      </c>
      <c r="E34" s="18">
        <v>4.1666666666666664E-2</v>
      </c>
      <c r="F34" s="18">
        <f>IF(OR(G34="U",G34="K",G34="F",G34="B"),'Allgemeine Informationen'!$C$7,Mai!D34-Mai!C34-Mai!E34)</f>
        <v>0.18750000000000008</v>
      </c>
      <c r="G34" s="19"/>
      <c r="H34" s="20" t="s">
        <v>228</v>
      </c>
    </row>
    <row r="35" spans="1:8" ht="18.600000000000001" customHeight="1" x14ac:dyDescent="0.3">
      <c r="C35" s="36" t="s">
        <v>32</v>
      </c>
      <c r="D35" s="36"/>
      <c r="E35" s="36"/>
      <c r="F35" s="18">
        <f>SUM(F4:F34)</f>
        <v>3.7291666666666656</v>
      </c>
      <c r="G35" s="9">
        <f>COUNTIFS(G4:G34,"U")</f>
        <v>8</v>
      </c>
    </row>
    <row r="36" spans="1:8" ht="18.600000000000001" customHeight="1" x14ac:dyDescent="0.3">
      <c r="C36" s="33" t="s">
        <v>33</v>
      </c>
      <c r="D36" s="33"/>
      <c r="E36" s="33"/>
      <c r="F36" s="18">
        <f>'Allgemeine Informationen'!C7*'Allgemeine Informationen'!F14</f>
        <v>3.6666666666666652</v>
      </c>
    </row>
    <row r="37" spans="1:8" ht="18.600000000000001" customHeight="1" x14ac:dyDescent="0.3">
      <c r="C37" s="33" t="s">
        <v>34</v>
      </c>
      <c r="D37" s="33"/>
      <c r="E37" s="33"/>
      <c r="F37" s="18">
        <f>April!F37</f>
        <v>1.7673611111111205</v>
      </c>
    </row>
    <row r="38" spans="1:8" ht="18.600000000000001" customHeight="1" x14ac:dyDescent="0.3">
      <c r="C38" s="33" t="s">
        <v>35</v>
      </c>
      <c r="D38" s="33"/>
      <c r="E38" s="33"/>
      <c r="F38" s="18">
        <f>F35-F36+F37</f>
        <v>1.8298611111111209</v>
      </c>
    </row>
    <row r="39" spans="1:8" ht="18.600000000000001" customHeight="1" x14ac:dyDescent="0.3">
      <c r="A39" s="23" t="s">
        <v>36</v>
      </c>
      <c r="B39" s="24"/>
      <c r="C39" s="25"/>
    </row>
    <row r="40" spans="1:8" ht="18.600000000000001" customHeight="1" x14ac:dyDescent="0.3">
      <c r="A40" s="26" t="s">
        <v>37</v>
      </c>
      <c r="B40" s="13" t="s">
        <v>38</v>
      </c>
      <c r="C40" s="27" t="s">
        <v>39</v>
      </c>
    </row>
    <row r="41" spans="1:8" ht="18.600000000000001" customHeight="1" x14ac:dyDescent="0.3">
      <c r="A41" s="26" t="s">
        <v>40</v>
      </c>
      <c r="B41" s="13" t="s">
        <v>38</v>
      </c>
      <c r="C41" s="27" t="s">
        <v>41</v>
      </c>
      <c r="E41" s="34" t="s">
        <v>42</v>
      </c>
      <c r="F41" s="34"/>
      <c r="G41" s="34"/>
      <c r="H41" s="34"/>
    </row>
    <row r="42" spans="1:8" ht="18.600000000000001" customHeight="1" x14ac:dyDescent="0.3">
      <c r="A42" s="26" t="s">
        <v>43</v>
      </c>
      <c r="B42" s="13" t="s">
        <v>38</v>
      </c>
      <c r="C42" s="27" t="s">
        <v>44</v>
      </c>
    </row>
    <row r="43" spans="1:8" ht="18.600000000000001" customHeight="1" x14ac:dyDescent="0.3">
      <c r="A43" s="28" t="s">
        <v>45</v>
      </c>
      <c r="B43" s="29" t="s">
        <v>38</v>
      </c>
      <c r="C43" s="30" t="s">
        <v>46</v>
      </c>
      <c r="E43" s="34" t="s">
        <v>47</v>
      </c>
      <c r="F43" s="34"/>
      <c r="G43" s="34"/>
      <c r="H43" s="34"/>
    </row>
  </sheetData>
  <mergeCells count="8">
    <mergeCell ref="C38:E38"/>
    <mergeCell ref="E41:H41"/>
    <mergeCell ref="E43:H43"/>
    <mergeCell ref="C1:E1"/>
    <mergeCell ref="G1:H1"/>
    <mergeCell ref="C35:E35"/>
    <mergeCell ref="C36:E36"/>
    <mergeCell ref="C37:E37"/>
  </mergeCells>
  <pageMargins left="0.17708333333333301" right="0.30208333333333298" top="0.35416666666666702" bottom="0.33333333333333298" header="0.51180555555555496" footer="0.51180555555555496"/>
  <pageSetup paperSize="9" firstPageNumber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MK43"/>
  <sheetViews>
    <sheetView showGridLines="0" tabSelected="1" topLeftCell="A11" zoomScale="130" zoomScaleNormal="130" workbookViewId="0">
      <selection activeCell="G22" sqref="G22"/>
    </sheetView>
  </sheetViews>
  <sheetFormatPr baseColWidth="10" defaultColWidth="8.88671875" defaultRowHeight="14.4" x14ac:dyDescent="0.3"/>
  <cols>
    <col min="1" max="1" width="3.5546875" style="9" customWidth="1"/>
    <col min="2" max="2" width="8.44140625" style="9" customWidth="1"/>
    <col min="3" max="5" width="11.6640625" style="9" customWidth="1"/>
    <col min="6" max="6" width="14.109375" style="9" customWidth="1"/>
    <col min="7" max="7" width="12" style="9" customWidth="1"/>
    <col min="8" max="8" width="22.5546875" style="9" customWidth="1"/>
    <col min="9" max="9" width="2.6640625" style="9" customWidth="1"/>
    <col min="10" max="1025" width="11.44140625" style="9"/>
  </cols>
  <sheetData>
    <row r="1" spans="1:9" s="12" customFormat="1" ht="18.600000000000001" customHeight="1" x14ac:dyDescent="0.3">
      <c r="A1" s="10"/>
      <c r="B1" s="11" t="s">
        <v>22</v>
      </c>
      <c r="C1" s="35" t="str">
        <f>'Allgemeine Informationen'!C3</f>
        <v>Uta Boßmann</v>
      </c>
      <c r="D1" s="35"/>
      <c r="E1" s="35"/>
      <c r="F1" s="11" t="s">
        <v>23</v>
      </c>
      <c r="G1" s="35" t="str">
        <f>'Allgemeine Informationen'!C4</f>
        <v>Vorstand</v>
      </c>
      <c r="H1" s="35"/>
      <c r="I1" s="10"/>
    </row>
    <row r="2" spans="1:9" ht="18.600000000000001" customHeight="1" x14ac:dyDescent="0.3">
      <c r="A2" s="13"/>
      <c r="B2" s="14" t="s">
        <v>24</v>
      </c>
      <c r="C2" s="15" t="str">
        <f>'Allgemeine Informationen'!E15</f>
        <v>Juni</v>
      </c>
      <c r="D2" s="16"/>
      <c r="E2" s="16"/>
      <c r="F2" s="13"/>
      <c r="G2" s="16"/>
      <c r="H2" s="16"/>
    </row>
    <row r="3" spans="1:9" ht="18.600000000000001" customHeight="1" x14ac:dyDescent="0.3">
      <c r="B3" s="17" t="s">
        <v>25</v>
      </c>
      <c r="C3" s="17" t="s">
        <v>26</v>
      </c>
      <c r="D3" s="17" t="s">
        <v>27</v>
      </c>
      <c r="E3" s="17" t="s">
        <v>28</v>
      </c>
      <c r="F3" s="17" t="s">
        <v>29</v>
      </c>
      <c r="G3" s="17" t="s">
        <v>30</v>
      </c>
      <c r="H3" s="17" t="s">
        <v>31</v>
      </c>
    </row>
    <row r="4" spans="1:9" ht="18.600000000000001" customHeight="1" x14ac:dyDescent="0.3">
      <c r="B4" s="17">
        <v>1</v>
      </c>
      <c r="C4" s="18"/>
      <c r="D4" s="18"/>
      <c r="E4" s="18">
        <f t="shared" ref="E4:E34" si="0">IF(D4-C4 &gt;= TIMEVALUE("9:01"), TIMEVALUE("0:45"), IF(D4-C4 &gt;= TIMEVALUE("6:01"), TIMEVALUE("0:30"), 0))</f>
        <v>0</v>
      </c>
      <c r="F4" s="18">
        <f>IF(OR(G4="U",G4="K",G4="F",G4="B"),'Allgemeine Informationen'!$C$7,Juni!D4-Juni!C4-Juni!E4)</f>
        <v>0.1666666666666666</v>
      </c>
      <c r="G4" s="19" t="s">
        <v>37</v>
      </c>
      <c r="H4" s="20"/>
    </row>
    <row r="5" spans="1:9" ht="18.600000000000001" customHeight="1" x14ac:dyDescent="0.3">
      <c r="B5" s="17">
        <v>2</v>
      </c>
      <c r="C5" s="18">
        <v>0.5</v>
      </c>
      <c r="D5" s="18">
        <v>0.79166666666666663</v>
      </c>
      <c r="E5" s="18">
        <v>6.25E-2</v>
      </c>
      <c r="F5" s="18">
        <f>IF(OR(G5="U",G5="K",G5="F",G5="B"),'Allgemeine Informationen'!$C$7,Juni!D5-Juni!C5-Juni!E5)</f>
        <v>0.22916666666666663</v>
      </c>
      <c r="H5" s="20" t="s">
        <v>233</v>
      </c>
    </row>
    <row r="6" spans="1:9" ht="18.600000000000001" customHeight="1" x14ac:dyDescent="0.3">
      <c r="B6" s="17">
        <v>3</v>
      </c>
      <c r="C6" s="18">
        <v>0.41666666666666669</v>
      </c>
      <c r="D6" s="18">
        <v>0.58333333333333337</v>
      </c>
      <c r="E6" s="18">
        <f t="shared" si="0"/>
        <v>0</v>
      </c>
      <c r="F6" s="18">
        <f>IF(OR(G6="U",G6="K",G6="F",G6="B"),'Allgemeine Informationen'!$C$7,Juni!D6-Juni!C6-Juni!E6)</f>
        <v>0.16666666666666669</v>
      </c>
      <c r="G6" s="19"/>
      <c r="H6" s="20" t="s">
        <v>231</v>
      </c>
    </row>
    <row r="7" spans="1:9" ht="18.600000000000001" customHeight="1" x14ac:dyDescent="0.3">
      <c r="B7" s="17">
        <v>4</v>
      </c>
      <c r="C7" s="18"/>
      <c r="D7" s="18"/>
      <c r="E7" s="18">
        <f t="shared" si="0"/>
        <v>0</v>
      </c>
      <c r="F7" s="18">
        <f>IF(OR(G7="U",G7="K",G7="F",G7="B"),'Allgemeine Informationen'!$C$7,Juni!D7-Juni!C7-Juni!E7)</f>
        <v>0</v>
      </c>
      <c r="G7" s="19"/>
      <c r="H7" s="20"/>
    </row>
    <row r="8" spans="1:9" ht="18.600000000000001" customHeight="1" x14ac:dyDescent="0.3">
      <c r="B8" s="17">
        <v>5</v>
      </c>
      <c r="C8" s="18">
        <v>0.75</v>
      </c>
      <c r="D8" s="18">
        <v>0.77083333333333337</v>
      </c>
      <c r="E8" s="18">
        <f t="shared" si="0"/>
        <v>0</v>
      </c>
      <c r="F8" s="18">
        <f>IF(OR(G8="U",G8="K",G8="F",G8="B"),'Allgemeine Informationen'!$C$7,Juni!D8-Juni!C8-Juni!E8)</f>
        <v>2.083333333333337E-2</v>
      </c>
      <c r="G8" s="19"/>
      <c r="H8" s="20" t="s">
        <v>224</v>
      </c>
    </row>
    <row r="9" spans="1:9" ht="18.600000000000001" customHeight="1" x14ac:dyDescent="0.3">
      <c r="B9" s="17">
        <v>6</v>
      </c>
      <c r="C9" s="18"/>
      <c r="D9" s="18"/>
      <c r="E9" s="18">
        <f t="shared" si="0"/>
        <v>0</v>
      </c>
      <c r="F9" s="18">
        <f>IF(OR(G9="U",G9="K",G9="F",G9="B"),'Allgemeine Informationen'!$C$7,Juni!D9-Juni!C9-Juni!E9)</f>
        <v>0.1666666666666666</v>
      </c>
      <c r="G9" s="19" t="s">
        <v>43</v>
      </c>
      <c r="H9" s="20" t="s">
        <v>232</v>
      </c>
    </row>
    <row r="10" spans="1:9" ht="18.600000000000001" customHeight="1" x14ac:dyDescent="0.3">
      <c r="B10" s="17">
        <v>7</v>
      </c>
      <c r="C10" s="18">
        <v>0.5</v>
      </c>
      <c r="D10" s="18">
        <v>0.79166666666666663</v>
      </c>
      <c r="E10" s="18">
        <v>8.3333333333333329E-2</v>
      </c>
      <c r="F10" s="18">
        <f>IF(OR(G10="U",G10="K",G10="F",G10="B"),'Allgemeine Informationen'!$C$7,Juni!D10-Juni!C10-Juni!E10)</f>
        <v>0.20833333333333331</v>
      </c>
      <c r="G10" s="19"/>
      <c r="H10" s="20" t="s">
        <v>234</v>
      </c>
    </row>
    <row r="11" spans="1:9" ht="18.600000000000001" customHeight="1" x14ac:dyDescent="0.3">
      <c r="B11" s="17">
        <v>8</v>
      </c>
      <c r="C11" s="18">
        <v>0.54166666666666663</v>
      </c>
      <c r="D11" s="18">
        <v>0.85416666666666663</v>
      </c>
      <c r="E11" s="18">
        <v>4.1666666666666664E-2</v>
      </c>
      <c r="F11" s="18">
        <f>IF(OR(G11="U",G11="K",G11="F",G11="B"),'Allgemeine Informationen'!$C$7,Juni!D11-Juni!C11-Juni!E11)</f>
        <v>0.27083333333333331</v>
      </c>
      <c r="G11" s="19"/>
      <c r="H11" s="20" t="s">
        <v>235</v>
      </c>
    </row>
    <row r="12" spans="1:9" ht="18.600000000000001" customHeight="1" x14ac:dyDescent="0.3">
      <c r="B12" s="17">
        <v>9</v>
      </c>
      <c r="C12" s="18">
        <v>0.5</v>
      </c>
      <c r="D12" s="18">
        <v>0.95833333333333337</v>
      </c>
      <c r="E12" s="18">
        <v>6.25E-2</v>
      </c>
      <c r="F12" s="18">
        <f>IF(OR(G12="U",G12="K",G12="F",G12="B"),'Allgemeine Informationen'!$C$7,Juni!D12-Juni!C12-Juni!E12)</f>
        <v>0.39583333333333337</v>
      </c>
      <c r="G12" s="19"/>
      <c r="H12" s="20" t="s">
        <v>236</v>
      </c>
    </row>
    <row r="13" spans="1:9" ht="18.600000000000001" customHeight="1" x14ac:dyDescent="0.3">
      <c r="B13" s="17">
        <v>10</v>
      </c>
      <c r="C13" s="18">
        <v>0.5</v>
      </c>
      <c r="D13" s="18">
        <v>0.77083333333333337</v>
      </c>
      <c r="E13" s="18">
        <f t="shared" si="0"/>
        <v>2.0833333333333332E-2</v>
      </c>
      <c r="F13" s="18">
        <f>IF(OR(G13="U",G13="K",G13="F",G13="B"),'Allgemeine Informationen'!$C$7,Juni!D13-Juni!C13-Juni!E13)</f>
        <v>0.25000000000000006</v>
      </c>
      <c r="G13" s="19"/>
      <c r="H13" s="20" t="s">
        <v>237</v>
      </c>
    </row>
    <row r="14" spans="1:9" ht="18.600000000000001" customHeight="1" x14ac:dyDescent="0.3">
      <c r="B14" s="17">
        <v>11</v>
      </c>
      <c r="C14" s="18"/>
      <c r="D14" s="18"/>
      <c r="E14" s="18">
        <f t="shared" si="0"/>
        <v>0</v>
      </c>
      <c r="F14" s="18">
        <f>IF(OR(G14="U",G14="K",G14="F",G14="B"),'Allgemeine Informationen'!$C$7,Juni!D14-Juni!C14-Juni!E14)</f>
        <v>0</v>
      </c>
      <c r="G14" s="19"/>
      <c r="H14" s="20"/>
    </row>
    <row r="15" spans="1:9" ht="18.600000000000001" customHeight="1" x14ac:dyDescent="0.3">
      <c r="B15" s="17">
        <v>12</v>
      </c>
      <c r="C15" s="18"/>
      <c r="D15" s="18"/>
      <c r="E15" s="18">
        <f t="shared" si="0"/>
        <v>0</v>
      </c>
      <c r="F15" s="18">
        <f>IF(OR(G15="U",G15="K",G15="F",G15="B"),'Allgemeine Informationen'!$C$7,Juni!D15-Juni!C15-Juni!E15)</f>
        <v>0</v>
      </c>
      <c r="G15" s="19"/>
      <c r="H15" s="20"/>
    </row>
    <row r="16" spans="1:9" ht="18.600000000000001" customHeight="1" x14ac:dyDescent="0.3">
      <c r="B16" s="17">
        <v>13</v>
      </c>
      <c r="C16" s="18">
        <v>0.5</v>
      </c>
      <c r="D16" s="18">
        <v>0.89583333333333337</v>
      </c>
      <c r="E16" s="18">
        <v>0.10416666666666667</v>
      </c>
      <c r="F16" s="18">
        <f>IF(OR(G16="U",G16="K",G16="F",G16="B"),'Allgemeine Informationen'!$C$7,Juni!D16-Juni!C16-Juni!E16)</f>
        <v>0.29166666666666669</v>
      </c>
      <c r="G16" s="19"/>
      <c r="H16" s="20" t="s">
        <v>240</v>
      </c>
    </row>
    <row r="17" spans="2:8" ht="18.600000000000001" customHeight="1" x14ac:dyDescent="0.3">
      <c r="B17" s="17">
        <v>14</v>
      </c>
      <c r="C17" s="18">
        <v>0.5</v>
      </c>
      <c r="D17" s="18">
        <v>0.70833333333333337</v>
      </c>
      <c r="E17" s="18">
        <f t="shared" si="0"/>
        <v>0</v>
      </c>
      <c r="F17" s="18">
        <f>IF(OR(G17="U",G17="K",G17="F",G17="B"),'Allgemeine Informationen'!$C$7,Juni!D17-Juni!C17-Juni!E17)</f>
        <v>0.20833333333333337</v>
      </c>
      <c r="G17" s="19"/>
      <c r="H17" s="20" t="s">
        <v>241</v>
      </c>
    </row>
    <row r="18" spans="2:8" ht="18.600000000000001" customHeight="1" x14ac:dyDescent="0.3">
      <c r="B18" s="17">
        <v>15</v>
      </c>
      <c r="C18" s="18"/>
      <c r="D18" s="18"/>
      <c r="E18" s="18">
        <f t="shared" si="0"/>
        <v>0</v>
      </c>
      <c r="F18" s="18">
        <f>IF(OR(G18="U",G18="K",G18="F",G18="B"),'Allgemeine Informationen'!$C$7,Juni!D18-Juni!C18-Juni!E18)</f>
        <v>0.1666666666666666</v>
      </c>
      <c r="G18" s="19" t="s">
        <v>37</v>
      </c>
      <c r="H18" s="20"/>
    </row>
    <row r="19" spans="2:8" ht="18.600000000000001" customHeight="1" x14ac:dyDescent="0.3">
      <c r="B19" s="17">
        <v>16</v>
      </c>
      <c r="C19" s="18">
        <v>0.45833333333333331</v>
      </c>
      <c r="D19" s="18">
        <v>0.83333333333333337</v>
      </c>
      <c r="E19" s="18">
        <v>8.3333333333333329E-2</v>
      </c>
      <c r="F19" s="18">
        <f>IF(OR(G19="U",G19="K",G19="F",G19="B"),'Allgemeine Informationen'!$C$7,Juni!D19-Juni!C19-Juni!E19)</f>
        <v>0.29166666666666674</v>
      </c>
      <c r="G19" s="19"/>
      <c r="H19" s="20" t="s">
        <v>238</v>
      </c>
    </row>
    <row r="20" spans="2:8" ht="18.600000000000001" customHeight="1" x14ac:dyDescent="0.3">
      <c r="B20" s="17">
        <v>17</v>
      </c>
      <c r="C20" s="18">
        <v>0.52083333333333337</v>
      </c>
      <c r="D20" s="18">
        <v>0.70833333333333337</v>
      </c>
      <c r="E20" s="18">
        <f t="shared" si="0"/>
        <v>0</v>
      </c>
      <c r="F20" s="18">
        <f>IF(OR(G20="U",G20="K",G20="F",G20="B"),'Allgemeine Informationen'!$C$7,Juni!D20-Juni!C20-Juni!E20)</f>
        <v>0.1875</v>
      </c>
      <c r="G20" s="19"/>
      <c r="H20" s="20" t="s">
        <v>242</v>
      </c>
    </row>
    <row r="21" spans="2:8" ht="18.600000000000001" customHeight="1" x14ac:dyDescent="0.3">
      <c r="B21" s="17">
        <v>18</v>
      </c>
      <c r="C21" s="18"/>
      <c r="D21" s="18"/>
      <c r="E21" s="18">
        <f t="shared" si="0"/>
        <v>0</v>
      </c>
      <c r="F21" s="18">
        <f>IF(OR(G21="U",G21="K",G21="F",G21="B"),'Allgemeine Informationen'!$C$7,Juni!D21-Juni!C21-Juni!E21)</f>
        <v>0</v>
      </c>
      <c r="G21" s="19"/>
      <c r="H21" s="20"/>
    </row>
    <row r="22" spans="2:8" ht="18.600000000000001" customHeight="1" x14ac:dyDescent="0.3">
      <c r="B22" s="17">
        <v>19</v>
      </c>
      <c r="C22" s="18"/>
      <c r="D22" s="18"/>
      <c r="E22" s="18">
        <f t="shared" si="0"/>
        <v>0</v>
      </c>
      <c r="F22" s="18">
        <f>IF(OR(G22="U",G22="K",G22="F",G22="B"),'Allgemeine Informationen'!$C$7,Juni!D22-Juni!C22-Juni!E22)</f>
        <v>0</v>
      </c>
      <c r="G22" s="19"/>
      <c r="H22" s="20"/>
    </row>
    <row r="23" spans="2:8" ht="18.600000000000001" customHeight="1" x14ac:dyDescent="0.3">
      <c r="B23" s="17">
        <v>20</v>
      </c>
      <c r="C23" s="18">
        <v>0.42708333333333331</v>
      </c>
      <c r="D23" s="18">
        <v>0.83333333333333337</v>
      </c>
      <c r="E23" s="18">
        <f t="shared" si="0"/>
        <v>3.125E-2</v>
      </c>
      <c r="F23" s="18">
        <f>IF(OR(G23="U",G23="K",G23="F",G23="B"),'Allgemeine Informationen'!$C$7,Juni!D23-Juni!C23-Juni!E23)</f>
        <v>0.37500000000000006</v>
      </c>
      <c r="G23" s="19"/>
      <c r="H23" s="20" t="s">
        <v>239</v>
      </c>
    </row>
    <row r="24" spans="2:8" ht="18.600000000000001" customHeight="1" x14ac:dyDescent="0.3">
      <c r="B24" s="17">
        <v>21</v>
      </c>
      <c r="C24" s="18"/>
      <c r="D24" s="18"/>
      <c r="E24" s="18">
        <f t="shared" si="0"/>
        <v>0</v>
      </c>
      <c r="F24" s="18">
        <f>IF(OR(G24="U",G24="K",G24="F",G24="B"),'Allgemeine Informationen'!$C$7,Juni!D24-Juni!C24-Juni!E24)</f>
        <v>0</v>
      </c>
      <c r="G24" s="19"/>
      <c r="H24" s="20"/>
    </row>
    <row r="25" spans="2:8" ht="18.600000000000001" customHeight="1" x14ac:dyDescent="0.3">
      <c r="B25" s="17">
        <v>22</v>
      </c>
      <c r="C25" s="18"/>
      <c r="D25" s="18"/>
      <c r="E25" s="18">
        <f t="shared" si="0"/>
        <v>0</v>
      </c>
      <c r="F25" s="18">
        <f>IF(OR(G25="U",G25="K",G25="F",G25="B"),'Allgemeine Informationen'!$C$7,Juni!D25-Juni!C25-Juni!E25)</f>
        <v>0</v>
      </c>
      <c r="G25" s="19"/>
      <c r="H25" s="20"/>
    </row>
    <row r="26" spans="2:8" ht="18.600000000000001" customHeight="1" x14ac:dyDescent="0.3">
      <c r="B26" s="17">
        <v>23</v>
      </c>
      <c r="C26" s="18"/>
      <c r="D26" s="18"/>
      <c r="E26" s="18">
        <f t="shared" si="0"/>
        <v>0</v>
      </c>
      <c r="F26" s="18">
        <f>IF(OR(G26="U",G26="K",G26="F",G26="B"),'Allgemeine Informationen'!$C$7,Juni!D26-Juni!C26-Juni!E26)</f>
        <v>0</v>
      </c>
      <c r="G26" s="19"/>
      <c r="H26" s="20"/>
    </row>
    <row r="27" spans="2:8" ht="18.600000000000001" customHeight="1" x14ac:dyDescent="0.3">
      <c r="B27" s="17">
        <v>24</v>
      </c>
      <c r="C27" s="18"/>
      <c r="D27" s="18"/>
      <c r="E27" s="18">
        <f t="shared" si="0"/>
        <v>0</v>
      </c>
      <c r="F27" s="18">
        <f>IF(OR(G27="U",G27="K",G27="F",G27="B"),'Allgemeine Informationen'!$C$7,Juni!D27-Juni!C27-Juni!E27)</f>
        <v>0.1666666666666666</v>
      </c>
      <c r="G27" s="19" t="s">
        <v>37</v>
      </c>
      <c r="H27" s="20"/>
    </row>
    <row r="28" spans="2:8" ht="18.600000000000001" customHeight="1" x14ac:dyDescent="0.3">
      <c r="B28" s="17">
        <v>25</v>
      </c>
      <c r="C28" s="18"/>
      <c r="D28" s="18"/>
      <c r="E28" s="18">
        <f t="shared" si="0"/>
        <v>0</v>
      </c>
      <c r="F28" s="18">
        <f>IF(OR(G28="U",G28="K",G28="F",G28="B"),'Allgemeine Informationen'!$C$7,Juni!D28-Juni!C28-Juni!E28)</f>
        <v>0</v>
      </c>
      <c r="G28" s="19"/>
      <c r="H28" s="20"/>
    </row>
    <row r="29" spans="2:8" ht="18.600000000000001" customHeight="1" x14ac:dyDescent="0.3">
      <c r="B29" s="17">
        <v>26</v>
      </c>
      <c r="C29" s="18"/>
      <c r="D29" s="18"/>
      <c r="E29" s="18">
        <f t="shared" si="0"/>
        <v>0</v>
      </c>
      <c r="F29" s="18">
        <f>IF(OR(G29="U",G29="K",G29="F",G29="B"),'Allgemeine Informationen'!$C$7,Juni!D29-Juni!C29-Juni!E29)</f>
        <v>0</v>
      </c>
      <c r="G29" s="19"/>
      <c r="H29" s="20"/>
    </row>
    <row r="30" spans="2:8" ht="18.600000000000001" customHeight="1" x14ac:dyDescent="0.3">
      <c r="B30" s="17">
        <v>27</v>
      </c>
      <c r="C30" s="18"/>
      <c r="D30" s="18"/>
      <c r="E30" s="18">
        <f t="shared" si="0"/>
        <v>0</v>
      </c>
      <c r="F30" s="18">
        <f>IF(OR(G30="U",G30="K",G30="F",G30="B"),'Allgemeine Informationen'!$C$7,Juni!D30-Juni!C30-Juni!E30)</f>
        <v>0</v>
      </c>
      <c r="G30" s="19"/>
      <c r="H30" s="20"/>
    </row>
    <row r="31" spans="2:8" ht="18.600000000000001" customHeight="1" x14ac:dyDescent="0.3">
      <c r="B31" s="17">
        <v>28</v>
      </c>
      <c r="C31" s="18"/>
      <c r="D31" s="18"/>
      <c r="E31" s="18">
        <f t="shared" si="0"/>
        <v>0</v>
      </c>
      <c r="F31" s="18">
        <f>IF(OR(G31="U",G31="K",G31="F",G31="B"),'Allgemeine Informationen'!$C$7,Juni!D31-Juni!C31-Juni!E31)</f>
        <v>0</v>
      </c>
      <c r="G31" s="19"/>
      <c r="H31" s="20"/>
    </row>
    <row r="32" spans="2:8" ht="18.600000000000001" customHeight="1" x14ac:dyDescent="0.3">
      <c r="B32" s="17">
        <v>29</v>
      </c>
      <c r="C32" s="18"/>
      <c r="D32" s="18"/>
      <c r="E32" s="18">
        <f t="shared" si="0"/>
        <v>0</v>
      </c>
      <c r="F32" s="18">
        <f>IF(OR(G32="U",G32="K",G32="F",G32="B"),'Allgemeine Informationen'!$C$7,Juni!D32-Juni!C32-Juni!E32)</f>
        <v>0</v>
      </c>
      <c r="G32" s="19"/>
      <c r="H32" s="20"/>
    </row>
    <row r="33" spans="1:8" ht="18.600000000000001" customHeight="1" x14ac:dyDescent="0.3">
      <c r="B33" s="17">
        <v>30</v>
      </c>
      <c r="C33" s="18"/>
      <c r="D33" s="18"/>
      <c r="E33" s="18">
        <f t="shared" si="0"/>
        <v>0</v>
      </c>
      <c r="F33" s="18">
        <f>IF(OR(G33="U",G33="K",G33="F",G33="B"),'Allgemeine Informationen'!$C$7,Juni!D33-Juni!C33-Juni!E33)</f>
        <v>0</v>
      </c>
      <c r="G33" s="19"/>
      <c r="H33" s="20"/>
    </row>
    <row r="34" spans="1:8" ht="18.600000000000001" customHeight="1" x14ac:dyDescent="0.3">
      <c r="B34" s="17">
        <v>31</v>
      </c>
      <c r="C34" s="18"/>
      <c r="D34" s="18"/>
      <c r="E34" s="18">
        <f t="shared" si="0"/>
        <v>0</v>
      </c>
      <c r="F34" s="18">
        <f>IF(OR(G34="U",G34="K",G34="F",G34="B"),'Allgemeine Informationen'!$C$7,Juni!D34-Juni!C34-Juni!E34)</f>
        <v>0</v>
      </c>
      <c r="G34" s="19"/>
      <c r="H34" s="20"/>
    </row>
    <row r="35" spans="1:8" ht="18.600000000000001" customHeight="1" x14ac:dyDescent="0.3">
      <c r="C35" s="36" t="s">
        <v>32</v>
      </c>
      <c r="D35" s="36"/>
      <c r="E35" s="36"/>
      <c r="F35" s="18">
        <f>SUM(F4:F34)</f>
        <v>3.5624999999999996</v>
      </c>
      <c r="G35" s="9">
        <f>COUNTIFS(G4:G34,"U")</f>
        <v>3</v>
      </c>
    </row>
    <row r="36" spans="1:8" ht="18.600000000000001" customHeight="1" x14ac:dyDescent="0.3">
      <c r="C36" s="33" t="s">
        <v>33</v>
      </c>
      <c r="D36" s="33"/>
      <c r="E36" s="33"/>
      <c r="F36" s="18">
        <f>'Allgemeine Informationen'!C7*'Allgemeine Informationen'!F15</f>
        <v>3.6666666666666652</v>
      </c>
    </row>
    <row r="37" spans="1:8" ht="18.600000000000001" customHeight="1" x14ac:dyDescent="0.3">
      <c r="C37" s="33" t="s">
        <v>34</v>
      </c>
      <c r="D37" s="33"/>
      <c r="E37" s="33"/>
      <c r="F37" s="18">
        <f>Mai!F38</f>
        <v>1.8298611111111209</v>
      </c>
    </row>
    <row r="38" spans="1:8" ht="18.600000000000001" customHeight="1" x14ac:dyDescent="0.3">
      <c r="C38" s="33" t="s">
        <v>35</v>
      </c>
      <c r="D38" s="33"/>
      <c r="E38" s="33"/>
      <c r="F38" s="18">
        <f>F35-F36+F37</f>
        <v>1.7256944444444553</v>
      </c>
    </row>
    <row r="39" spans="1:8" ht="18.600000000000001" customHeight="1" x14ac:dyDescent="0.3">
      <c r="A39" s="23" t="s">
        <v>36</v>
      </c>
      <c r="B39" s="24"/>
      <c r="C39" s="25"/>
    </row>
    <row r="40" spans="1:8" ht="18.600000000000001" customHeight="1" x14ac:dyDescent="0.3">
      <c r="A40" s="26" t="s">
        <v>37</v>
      </c>
      <c r="B40" s="13" t="s">
        <v>38</v>
      </c>
      <c r="C40" s="27" t="s">
        <v>39</v>
      </c>
    </row>
    <row r="41" spans="1:8" ht="18.600000000000001" customHeight="1" x14ac:dyDescent="0.3">
      <c r="A41" s="26" t="s">
        <v>40</v>
      </c>
      <c r="B41" s="13" t="s">
        <v>38</v>
      </c>
      <c r="C41" s="27" t="s">
        <v>41</v>
      </c>
      <c r="E41" s="34" t="s">
        <v>42</v>
      </c>
      <c r="F41" s="34"/>
      <c r="G41" s="34"/>
      <c r="H41" s="34"/>
    </row>
    <row r="42" spans="1:8" ht="18.600000000000001" customHeight="1" x14ac:dyDescent="0.3">
      <c r="A42" s="26" t="s">
        <v>43</v>
      </c>
      <c r="B42" s="13" t="s">
        <v>38</v>
      </c>
      <c r="C42" s="27" t="s">
        <v>44</v>
      </c>
    </row>
    <row r="43" spans="1:8" ht="18.600000000000001" customHeight="1" x14ac:dyDescent="0.3">
      <c r="A43" s="28" t="s">
        <v>45</v>
      </c>
      <c r="B43" s="29" t="s">
        <v>38</v>
      </c>
      <c r="C43" s="30" t="s">
        <v>46</v>
      </c>
      <c r="E43" s="34" t="s">
        <v>47</v>
      </c>
      <c r="F43" s="34"/>
      <c r="G43" s="34"/>
      <c r="H43" s="34"/>
    </row>
  </sheetData>
  <mergeCells count="8">
    <mergeCell ref="C38:E38"/>
    <mergeCell ref="E41:H41"/>
    <mergeCell ref="E43:H43"/>
    <mergeCell ref="C1:E1"/>
    <mergeCell ref="G1:H1"/>
    <mergeCell ref="C35:E35"/>
    <mergeCell ref="C36:E36"/>
    <mergeCell ref="C37:E37"/>
  </mergeCells>
  <pageMargins left="0.17708333333333301" right="0.30208333333333298" top="0.35416666666666702" bottom="0.33333333333333298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43"/>
  <sheetViews>
    <sheetView showGridLines="0" topLeftCell="A10" zoomScale="130" zoomScaleNormal="130" workbookViewId="0">
      <selection activeCell="H31" sqref="H31"/>
    </sheetView>
  </sheetViews>
  <sheetFormatPr baseColWidth="10" defaultColWidth="8.88671875" defaultRowHeight="14.4" x14ac:dyDescent="0.3"/>
  <cols>
    <col min="1" max="1" width="3.5546875" style="9" customWidth="1"/>
    <col min="2" max="2" width="8.44140625" style="9" customWidth="1"/>
    <col min="3" max="5" width="11.6640625" style="9" customWidth="1"/>
    <col min="6" max="6" width="14.109375" style="9" customWidth="1"/>
    <col min="7" max="7" width="12" style="9" customWidth="1"/>
    <col min="8" max="8" width="22.5546875" style="9" customWidth="1"/>
    <col min="9" max="9" width="2.6640625" style="9" customWidth="1"/>
    <col min="10" max="1025" width="11.44140625" style="9"/>
  </cols>
  <sheetData>
    <row r="1" spans="1:9" s="12" customFormat="1" ht="18.600000000000001" customHeight="1" x14ac:dyDescent="0.3">
      <c r="A1" s="10"/>
      <c r="B1" s="11" t="s">
        <v>22</v>
      </c>
      <c r="C1" s="35" t="str">
        <f>'Allgemeine Informationen'!C3</f>
        <v>Uta Boßmann</v>
      </c>
      <c r="D1" s="35"/>
      <c r="E1" s="35"/>
      <c r="F1" s="11" t="s">
        <v>23</v>
      </c>
      <c r="G1" s="35" t="str">
        <f>'Allgemeine Informationen'!C4</f>
        <v>Vorstand</v>
      </c>
      <c r="H1" s="35"/>
      <c r="I1" s="10"/>
    </row>
    <row r="2" spans="1:9" ht="18.600000000000001" customHeight="1" x14ac:dyDescent="0.3">
      <c r="A2" s="13"/>
      <c r="B2" s="14" t="s">
        <v>24</v>
      </c>
      <c r="C2" s="15" t="str">
        <f>'Allgemeine Informationen'!E4</f>
        <v>Juli</v>
      </c>
      <c r="D2" s="16"/>
      <c r="E2" s="16"/>
      <c r="F2" s="13"/>
      <c r="G2" s="16"/>
      <c r="H2" s="16"/>
    </row>
    <row r="3" spans="1:9" ht="18.600000000000001" customHeight="1" x14ac:dyDescent="0.3">
      <c r="B3" s="17" t="s">
        <v>25</v>
      </c>
      <c r="C3" s="17" t="s">
        <v>26</v>
      </c>
      <c r="D3" s="17" t="s">
        <v>27</v>
      </c>
      <c r="E3" s="17" t="s">
        <v>28</v>
      </c>
      <c r="F3" s="17" t="s">
        <v>29</v>
      </c>
      <c r="G3" s="17" t="s">
        <v>30</v>
      </c>
      <c r="H3" s="17" t="s">
        <v>31</v>
      </c>
    </row>
    <row r="4" spans="1:9" ht="18.600000000000001" customHeight="1" x14ac:dyDescent="0.3">
      <c r="B4" s="17">
        <v>1</v>
      </c>
      <c r="C4" s="18">
        <v>0</v>
      </c>
      <c r="D4" s="18">
        <v>0.16666666666666666</v>
      </c>
      <c r="E4" s="18">
        <f t="shared" ref="E4:E30" si="0">IF(D4-C4 &gt;= TIMEVALUE("9:01"), TIMEVALUE("0:45"), IF(D4-C4 &gt;= TIMEVALUE("6:01"), TIMEVALUE("0:30"), 0))</f>
        <v>0</v>
      </c>
      <c r="F4" s="18">
        <f>IF(OR(G4="U",G4="K",G4="F",G4="B"),'Allgemeine Informationen'!$C$7,Juli!D4-Juli!C4-Juli!E4)</f>
        <v>0.16666666666666666</v>
      </c>
      <c r="G4" s="19"/>
      <c r="H4" s="20" t="s">
        <v>101</v>
      </c>
    </row>
    <row r="5" spans="1:9" ht="18.600000000000001" customHeight="1" x14ac:dyDescent="0.3">
      <c r="B5" s="17">
        <v>2</v>
      </c>
      <c r="C5" s="18">
        <v>0</v>
      </c>
      <c r="D5" s="18">
        <v>0.16666666666666666</v>
      </c>
      <c r="E5" s="18">
        <f t="shared" si="0"/>
        <v>0</v>
      </c>
      <c r="F5" s="18">
        <f>IF(OR(G5="U",G5="K",G5="F",G5="B"),'Allgemeine Informationen'!$C$7,Juli!D5-Juli!C5-Juli!E5)</f>
        <v>0.16666666666666666</v>
      </c>
      <c r="H5" s="20" t="s">
        <v>101</v>
      </c>
    </row>
    <row r="6" spans="1:9" ht="18.600000000000001" customHeight="1" x14ac:dyDescent="0.3">
      <c r="B6" s="17">
        <v>3</v>
      </c>
      <c r="C6" s="18"/>
      <c r="D6" s="18"/>
      <c r="E6" s="18">
        <f t="shared" si="0"/>
        <v>0</v>
      </c>
      <c r="F6" s="18">
        <f>IF(OR(G6="U",G6="K",G6="F",G6="B"),'Allgemeine Informationen'!$C$7,Juli!D6-Juli!C6-Juli!E6)</f>
        <v>0</v>
      </c>
      <c r="G6" s="19"/>
      <c r="H6" s="20"/>
    </row>
    <row r="7" spans="1:9" ht="18.600000000000001" customHeight="1" x14ac:dyDescent="0.3">
      <c r="B7" s="17">
        <v>4</v>
      </c>
      <c r="C7" s="18"/>
      <c r="D7" s="18"/>
      <c r="E7" s="18">
        <f t="shared" si="0"/>
        <v>0</v>
      </c>
      <c r="F7" s="18">
        <f>IF(OR(G7="U",G7="K",G7="F",G7="B"),'Allgemeine Informationen'!$C$7,Juli!D7-Juli!C7-Juli!E7)</f>
        <v>0</v>
      </c>
      <c r="G7" s="19"/>
      <c r="H7" s="20"/>
    </row>
    <row r="8" spans="1:9" ht="18.600000000000001" customHeight="1" x14ac:dyDescent="0.3">
      <c r="B8" s="17">
        <v>5</v>
      </c>
      <c r="C8" s="18">
        <v>0</v>
      </c>
      <c r="D8" s="18">
        <v>0.16666666666666666</v>
      </c>
      <c r="E8" s="18">
        <f t="shared" si="0"/>
        <v>0</v>
      </c>
      <c r="F8" s="18">
        <f>IF(OR(G8="U",G8="K",G8="F",G8="B"),'Allgemeine Informationen'!$C$7,Juli!D8-Juli!C8-Juli!E8)</f>
        <v>0.16666666666666666</v>
      </c>
      <c r="G8" s="19"/>
      <c r="H8" s="20" t="s">
        <v>101</v>
      </c>
    </row>
    <row r="9" spans="1:9" ht="18.600000000000001" customHeight="1" x14ac:dyDescent="0.3">
      <c r="B9" s="17">
        <v>6</v>
      </c>
      <c r="C9" s="18">
        <v>0</v>
      </c>
      <c r="D9" s="18">
        <v>0.16666666666666666</v>
      </c>
      <c r="E9" s="18">
        <f t="shared" si="0"/>
        <v>0</v>
      </c>
      <c r="F9" s="18">
        <f>IF(OR(G9="U",G9="K",G9="F",G9="B"),'Allgemeine Informationen'!$C$7,Juli!D9-Juli!C9-Juli!E9)</f>
        <v>0.16666666666666666</v>
      </c>
      <c r="G9" s="19"/>
      <c r="H9" s="20" t="s">
        <v>101</v>
      </c>
    </row>
    <row r="10" spans="1:9" ht="18.600000000000001" customHeight="1" x14ac:dyDescent="0.3">
      <c r="B10" s="17">
        <v>7</v>
      </c>
      <c r="C10" s="18">
        <v>0</v>
      </c>
      <c r="D10" s="18">
        <v>0.16666666666666666</v>
      </c>
      <c r="E10" s="18">
        <f t="shared" si="0"/>
        <v>0</v>
      </c>
      <c r="F10" s="18">
        <f>IF(OR(G10="U",G10="K",G10="F",G10="B"),'Allgemeine Informationen'!$C$7,Juli!D10-Juli!C10-Juli!E10)</f>
        <v>0.16666666666666666</v>
      </c>
      <c r="G10" s="19"/>
      <c r="H10" s="20" t="s">
        <v>101</v>
      </c>
    </row>
    <row r="11" spans="1:9" ht="18.600000000000001" customHeight="1" x14ac:dyDescent="0.3">
      <c r="B11" s="17">
        <v>8</v>
      </c>
      <c r="C11" s="18">
        <v>0</v>
      </c>
      <c r="D11" s="18">
        <v>0.16666666666666666</v>
      </c>
      <c r="E11" s="18">
        <f t="shared" si="0"/>
        <v>0</v>
      </c>
      <c r="F11" s="18">
        <f>IF(OR(G11="U",G11="K",G11="F",G11="B"),'Allgemeine Informationen'!$C$7,Juli!D11-Juli!C11-Juli!E11)</f>
        <v>0.16666666666666666</v>
      </c>
      <c r="G11" s="19"/>
      <c r="H11" s="20" t="s">
        <v>101</v>
      </c>
    </row>
    <row r="12" spans="1:9" ht="18.600000000000001" customHeight="1" x14ac:dyDescent="0.3">
      <c r="B12" s="17">
        <v>9</v>
      </c>
      <c r="C12" s="18">
        <v>0.45833333333333331</v>
      </c>
      <c r="D12" s="18">
        <v>0.70833333333333337</v>
      </c>
      <c r="E12" s="18">
        <f t="shared" si="0"/>
        <v>0</v>
      </c>
      <c r="F12" s="18">
        <f>IF(OR(G12="U",G12="K",G12="F",G12="B"),'Allgemeine Informationen'!$C$7,Juli!D12-Juli!C12-Juli!E12)</f>
        <v>0.25000000000000006</v>
      </c>
      <c r="G12" s="19"/>
      <c r="H12" s="20" t="s">
        <v>51</v>
      </c>
    </row>
    <row r="13" spans="1:9" ht="18.600000000000001" customHeight="1" x14ac:dyDescent="0.3">
      <c r="B13" s="17">
        <v>10</v>
      </c>
      <c r="C13" s="18"/>
      <c r="D13" s="18"/>
      <c r="E13" s="18">
        <f t="shared" si="0"/>
        <v>0</v>
      </c>
      <c r="F13" s="18">
        <f>IF(OR(G13="U",G13="K",G13="F",G13="B"),'Allgemeine Informationen'!$C$7,Juli!D13-Juli!C13-Juli!E13)</f>
        <v>0</v>
      </c>
      <c r="G13" s="19"/>
      <c r="H13" s="20"/>
    </row>
    <row r="14" spans="1:9" ht="18.600000000000001" customHeight="1" x14ac:dyDescent="0.3">
      <c r="B14" s="17">
        <v>11</v>
      </c>
      <c r="C14" s="18"/>
      <c r="D14" s="18"/>
      <c r="E14" s="18">
        <f t="shared" si="0"/>
        <v>0</v>
      </c>
      <c r="F14" s="18">
        <f>IF(OR(G14="U",G14="K",G14="F",G14="B"),'Allgemeine Informationen'!$C$7,Juli!D14-Juli!C14-Juli!E14)</f>
        <v>0</v>
      </c>
      <c r="G14" s="19"/>
      <c r="H14" s="20"/>
    </row>
    <row r="15" spans="1:9" ht="18.600000000000001" customHeight="1" x14ac:dyDescent="0.3">
      <c r="B15" s="17">
        <v>12</v>
      </c>
      <c r="C15" s="18">
        <v>0.66666666666666663</v>
      </c>
      <c r="D15" s="18">
        <v>0.8125</v>
      </c>
      <c r="E15" s="18">
        <f t="shared" si="0"/>
        <v>0</v>
      </c>
      <c r="F15" s="18">
        <f>IF(OR(G15="U",G15="K",G15="F",G15="B"),'Allgemeine Informationen'!$C$7,Juli!D15-Juli!C15-Juli!E15)</f>
        <v>0.14583333333333337</v>
      </c>
      <c r="G15" s="19"/>
      <c r="H15" s="20" t="s">
        <v>52</v>
      </c>
    </row>
    <row r="16" spans="1:9" ht="18.600000000000001" customHeight="1" x14ac:dyDescent="0.3">
      <c r="B16" s="17">
        <v>13</v>
      </c>
      <c r="C16" s="18">
        <v>0.58333333333333337</v>
      </c>
      <c r="D16" s="18">
        <v>0.66666666666666663</v>
      </c>
      <c r="E16" s="18">
        <f t="shared" si="0"/>
        <v>0</v>
      </c>
      <c r="F16" s="18">
        <f>IF(OR(G16="U",G16="K",G16="F",G16="B"),'Allgemeine Informationen'!$C$7,Juli!D16-Juli!C16-Juli!E16)</f>
        <v>8.3333333333333259E-2</v>
      </c>
      <c r="G16" s="19"/>
      <c r="H16" s="20" t="s">
        <v>51</v>
      </c>
    </row>
    <row r="17" spans="2:8" ht="18.600000000000001" customHeight="1" x14ac:dyDescent="0.3">
      <c r="B17" s="17">
        <v>14</v>
      </c>
      <c r="C17" s="21">
        <v>0.45833333333333331</v>
      </c>
      <c r="D17" s="21">
        <v>0.66666666666666663</v>
      </c>
      <c r="E17" s="18">
        <f t="shared" si="0"/>
        <v>0</v>
      </c>
      <c r="F17" s="18">
        <f>IF(OR(G17="U",G17="K",G17="F",G17="B"),'Allgemeine Informationen'!$C$7,Juli!D17-Juli!C17-Juli!E17)</f>
        <v>0.20833333333333331</v>
      </c>
      <c r="G17" s="19"/>
      <c r="H17" s="20" t="s">
        <v>48</v>
      </c>
    </row>
    <row r="18" spans="2:8" ht="18.600000000000001" customHeight="1" x14ac:dyDescent="0.3">
      <c r="B18" s="17">
        <v>15</v>
      </c>
      <c r="C18" s="18">
        <v>0.45833333333333331</v>
      </c>
      <c r="D18" s="18">
        <v>0.8125</v>
      </c>
      <c r="E18" s="18">
        <f t="shared" si="0"/>
        <v>2.0833333333333332E-2</v>
      </c>
      <c r="F18" s="18">
        <f>IF(OR(G18="U",G18="K",G18="F",G18="B"),'Allgemeine Informationen'!$C$7,Juli!D18-Juli!C18-Juli!E18)</f>
        <v>0.33333333333333337</v>
      </c>
      <c r="G18" s="19"/>
      <c r="H18" s="20" t="s">
        <v>49</v>
      </c>
    </row>
    <row r="19" spans="2:8" ht="18.600000000000001" customHeight="1" x14ac:dyDescent="0.3">
      <c r="B19" s="17">
        <v>16</v>
      </c>
      <c r="C19" s="18"/>
      <c r="D19" s="18"/>
      <c r="E19" s="18">
        <f t="shared" si="0"/>
        <v>0</v>
      </c>
      <c r="F19" s="18">
        <f>IF(OR(G19="U",G19="K",G19="F",G19="B"),'Allgemeine Informationen'!$C$7,Juli!D19-Juli!C19-Juli!E19)</f>
        <v>0.1666666666666666</v>
      </c>
      <c r="G19" s="19" t="s">
        <v>37</v>
      </c>
      <c r="H19" s="20"/>
    </row>
    <row r="20" spans="2:8" ht="18.600000000000001" customHeight="1" x14ac:dyDescent="0.3">
      <c r="B20" s="17">
        <v>17</v>
      </c>
      <c r="C20" s="18"/>
      <c r="D20" s="18"/>
      <c r="E20" s="18">
        <f t="shared" si="0"/>
        <v>0</v>
      </c>
      <c r="F20" s="18">
        <f>IF(OR(G20="U",G20="K",G20="F",G20="B"),'Allgemeine Informationen'!$C$7,Juli!D20-Juli!C20-Juli!E20)</f>
        <v>0</v>
      </c>
      <c r="G20" s="19"/>
      <c r="H20" s="20"/>
    </row>
    <row r="21" spans="2:8" ht="18.600000000000001" customHeight="1" x14ac:dyDescent="0.3">
      <c r="B21" s="17">
        <v>18</v>
      </c>
      <c r="C21" s="18"/>
      <c r="D21" s="18"/>
      <c r="E21" s="18">
        <f t="shared" si="0"/>
        <v>0</v>
      </c>
      <c r="F21" s="18">
        <f>IF(OR(G21="U",G21="K",G21="F",G21="B"),'Allgemeine Informationen'!$C$7,Juli!D21-Juli!C21-Juli!E21)</f>
        <v>0</v>
      </c>
      <c r="G21" s="19"/>
      <c r="H21" s="20"/>
    </row>
    <row r="22" spans="2:8" ht="18.600000000000001" customHeight="1" x14ac:dyDescent="0.3">
      <c r="B22" s="17">
        <v>19</v>
      </c>
      <c r="C22" s="18"/>
      <c r="D22" s="18"/>
      <c r="E22" s="18">
        <f t="shared" si="0"/>
        <v>0</v>
      </c>
      <c r="F22" s="18">
        <f>IF(OR(G22="U",G22="K",G22="F",G22="B"),'Allgemeine Informationen'!$C$7,Juli!D22-Juli!C22-Juli!E22)</f>
        <v>0.1666666666666666</v>
      </c>
      <c r="G22" s="19" t="s">
        <v>37</v>
      </c>
      <c r="H22" s="20"/>
    </row>
    <row r="23" spans="2:8" ht="18.600000000000001" customHeight="1" x14ac:dyDescent="0.3">
      <c r="B23" s="17">
        <v>20</v>
      </c>
      <c r="C23" s="18"/>
      <c r="D23" s="18"/>
      <c r="E23" s="18">
        <f t="shared" si="0"/>
        <v>0</v>
      </c>
      <c r="F23" s="18">
        <f>IF(OR(G23="U",G23="K",G23="F",G23="B"),'Allgemeine Informationen'!$C$7,Juli!D23-Juli!C23-Juli!E23)</f>
        <v>0.1666666666666666</v>
      </c>
      <c r="G23" s="19" t="s">
        <v>37</v>
      </c>
      <c r="H23" s="20"/>
    </row>
    <row r="24" spans="2:8" ht="18.600000000000001" customHeight="1" x14ac:dyDescent="0.3">
      <c r="B24" s="17">
        <v>21</v>
      </c>
      <c r="C24" s="21"/>
      <c r="D24" s="21"/>
      <c r="E24" s="18">
        <f t="shared" si="0"/>
        <v>0</v>
      </c>
      <c r="F24" s="18">
        <f>IF(OR(G24="U",G24="K",G24="F",G24="B"),'Allgemeine Informationen'!$C$7,Juli!D24-Juli!C24-Juli!E24)</f>
        <v>0.1666666666666666</v>
      </c>
      <c r="G24" s="19" t="s">
        <v>37</v>
      </c>
      <c r="H24" s="20"/>
    </row>
    <row r="25" spans="2:8" ht="18.600000000000001" customHeight="1" x14ac:dyDescent="0.3">
      <c r="B25" s="17">
        <v>22</v>
      </c>
      <c r="C25" s="21">
        <v>0.45833333333333331</v>
      </c>
      <c r="D25" s="21">
        <v>0.70833333333333337</v>
      </c>
      <c r="E25" s="18">
        <v>4.1666666666666664E-2</v>
      </c>
      <c r="F25" s="18">
        <f>IF(OR(G25="U",G25="K",G25="F",G25="B"),'Allgemeine Informationen'!$C$7,Juli!D25-Juli!C25-Juli!E25)</f>
        <v>0.2083333333333334</v>
      </c>
      <c r="G25" s="19"/>
      <c r="H25" s="20" t="s">
        <v>50</v>
      </c>
    </row>
    <row r="26" spans="2:8" ht="18.600000000000001" customHeight="1" x14ac:dyDescent="0.3">
      <c r="B26" s="17">
        <v>23</v>
      </c>
      <c r="C26" s="21">
        <v>0.58333333333333337</v>
      </c>
      <c r="D26" s="21">
        <v>0.79166666666666663</v>
      </c>
      <c r="E26" s="18">
        <f t="shared" si="0"/>
        <v>0</v>
      </c>
      <c r="F26" s="18">
        <f>IF(OR(G26="U",G26="K",G26="F",G26="B"),'Allgemeine Informationen'!$C$7,Juli!D26-Juli!C26-Juli!E26)</f>
        <v>0.20833333333333326</v>
      </c>
      <c r="G26" s="19"/>
      <c r="H26" s="20" t="s">
        <v>53</v>
      </c>
    </row>
    <row r="27" spans="2:8" ht="18.600000000000001" customHeight="1" x14ac:dyDescent="0.3">
      <c r="B27" s="17">
        <v>24</v>
      </c>
      <c r="C27" s="21"/>
      <c r="D27" s="21"/>
      <c r="E27" s="18">
        <f t="shared" si="0"/>
        <v>0</v>
      </c>
      <c r="F27" s="18">
        <f>IF(OR(G27="U",G27="K",G27="F",G27="B"),'Allgemeine Informationen'!$C$7,Juli!D27-Juli!C27-Juli!E27)</f>
        <v>0</v>
      </c>
      <c r="G27" s="19"/>
      <c r="H27" s="20"/>
    </row>
    <row r="28" spans="2:8" ht="18.600000000000001" customHeight="1" x14ac:dyDescent="0.3">
      <c r="B28" s="17">
        <v>25</v>
      </c>
      <c r="C28" s="22"/>
      <c r="D28" s="22"/>
      <c r="E28" s="18">
        <f t="shared" si="0"/>
        <v>0</v>
      </c>
      <c r="F28" s="18">
        <f>IF(OR(G28="U",G28="K",G28="F",G28="B"),'Allgemeine Informationen'!$C$7,Juli!D28-Juli!C28-Juli!E28)</f>
        <v>0</v>
      </c>
      <c r="G28" s="19"/>
      <c r="H28" s="20"/>
    </row>
    <row r="29" spans="2:8" ht="18.600000000000001" customHeight="1" x14ac:dyDescent="0.3">
      <c r="B29" s="17">
        <v>26</v>
      </c>
      <c r="C29" s="31">
        <v>0.54166666666666663</v>
      </c>
      <c r="D29" s="31">
        <v>0.91666666666666663</v>
      </c>
      <c r="E29" s="18">
        <v>8.3333333333333329E-2</v>
      </c>
      <c r="F29" s="18">
        <f>IF(OR(G29="U",G29="K",G29="F",G29="B"),'Allgemeine Informationen'!$C$7,Juli!D29-Juli!C29-Juli!E29)</f>
        <v>0.29166666666666669</v>
      </c>
      <c r="G29" s="19"/>
      <c r="H29" s="20" t="s">
        <v>54</v>
      </c>
    </row>
    <row r="30" spans="2:8" ht="18.600000000000001" customHeight="1" x14ac:dyDescent="0.3">
      <c r="B30" s="17">
        <v>27</v>
      </c>
      <c r="C30" s="21">
        <v>0.45833333333333331</v>
      </c>
      <c r="D30" s="21">
        <v>0.79166666666666663</v>
      </c>
      <c r="E30" s="18">
        <f t="shared" si="0"/>
        <v>2.0833333333333332E-2</v>
      </c>
      <c r="F30" s="18">
        <f>IF(OR(G30="U",G30="K",G30="F",G30="B"),'Allgemeine Informationen'!$C$7,Juli!D30-Juli!C30-Juli!E30)</f>
        <v>0.3125</v>
      </c>
      <c r="G30" s="19"/>
      <c r="H30" s="20" t="s">
        <v>104</v>
      </c>
    </row>
    <row r="31" spans="2:8" ht="18.600000000000001" customHeight="1" x14ac:dyDescent="0.3">
      <c r="B31" s="17">
        <v>28</v>
      </c>
      <c r="C31" s="21">
        <v>0.61458333333333337</v>
      </c>
      <c r="D31" s="21">
        <v>0.69791666666666663</v>
      </c>
      <c r="E31" s="18">
        <v>0</v>
      </c>
      <c r="F31" s="18">
        <f>IF(OR(G31="U",G31="K",G31="F",G31="B"),'Allgemeine Informationen'!$C$7,Juli!D31-Juli!C31-Juli!E31)</f>
        <v>8.3333333333333259E-2</v>
      </c>
      <c r="G31" s="19"/>
      <c r="H31" s="20" t="s">
        <v>103</v>
      </c>
    </row>
    <row r="32" spans="2:8" ht="18.600000000000001" customHeight="1" x14ac:dyDescent="0.3">
      <c r="B32" s="17">
        <v>29</v>
      </c>
      <c r="C32" s="21">
        <v>0.70833333333333337</v>
      </c>
      <c r="D32" s="21">
        <v>0.83333333333333337</v>
      </c>
      <c r="E32" s="18">
        <f>IF(D32-C32 &gt;= TIMEVALUE("9:01"), TIMEVALUE("0:45"), IF(D32-C32 &gt;= TIMEVALUE("6:01"), TIMEVALUE("0:30"), 0))</f>
        <v>0</v>
      </c>
      <c r="F32" s="18">
        <f>IF(OR(G32="U",G32="K",G32="F",G32="B"),'Allgemeine Informationen'!$C$7,Juli!D32-Juli!C32-Juli!E32)</f>
        <v>0.125</v>
      </c>
      <c r="G32" s="19"/>
      <c r="H32" s="20" t="s">
        <v>99</v>
      </c>
    </row>
    <row r="33" spans="1:8" ht="18.600000000000001" customHeight="1" x14ac:dyDescent="0.3">
      <c r="B33" s="17">
        <v>30</v>
      </c>
      <c r="C33" s="31">
        <v>0.45833333333333331</v>
      </c>
      <c r="D33" s="31">
        <v>0.54166666666666663</v>
      </c>
      <c r="E33" s="18">
        <f>IF(D33-C33 &gt;= TIMEVALUE("9:01"), TIMEVALUE("0:45"), IF(D33-C33 &gt;= TIMEVALUE("6:01"), TIMEVALUE("0:30"), 0))</f>
        <v>0</v>
      </c>
      <c r="F33" s="18">
        <f>IF(OR(G33="U",G33="K",G33="F",G33="B"),'Allgemeine Informationen'!$C$7,Juli!D33-Juli!C33-Juli!E33)</f>
        <v>8.3333333333333315E-2</v>
      </c>
      <c r="G33" s="19"/>
      <c r="H33" s="20" t="s">
        <v>102</v>
      </c>
    </row>
    <row r="34" spans="1:8" ht="18.600000000000001" customHeight="1" x14ac:dyDescent="0.3">
      <c r="B34" s="17">
        <v>31</v>
      </c>
      <c r="C34" s="22"/>
      <c r="D34" s="22"/>
      <c r="E34" s="18">
        <f>IF(D34-C34 &gt;= TIMEVALUE("9:01"), TIMEVALUE("0:45"), IF(D34-C34 &gt;= TIMEVALUE("6:01"), TIMEVALUE("0:30"), 0))</f>
        <v>0</v>
      </c>
      <c r="F34" s="18">
        <f>IF(OR(G34="U",G34="K",G34="F",G34="B"),'Allgemeine Informationen'!$C$7,Juli!D34-Juli!C34-Juli!E34)</f>
        <v>0</v>
      </c>
      <c r="G34" s="19"/>
      <c r="H34" s="20"/>
    </row>
    <row r="35" spans="1:8" ht="18.600000000000001" customHeight="1" x14ac:dyDescent="0.3">
      <c r="C35" s="36" t="s">
        <v>32</v>
      </c>
      <c r="D35" s="36"/>
      <c r="E35" s="36"/>
      <c r="F35" s="18">
        <f>SUM(F4:F34)</f>
        <v>3.9999999999999996</v>
      </c>
      <c r="G35" s="9">
        <f>COUNTIFS(G4:G34,"U")</f>
        <v>4</v>
      </c>
    </row>
    <row r="36" spans="1:8" ht="18.600000000000001" customHeight="1" x14ac:dyDescent="0.3">
      <c r="C36" s="33" t="s">
        <v>33</v>
      </c>
      <c r="D36" s="33"/>
      <c r="E36" s="33"/>
      <c r="F36" s="18">
        <f>'Allgemeine Informationen'!C7*'Allgemeine Informationen'!F4</f>
        <v>3.6666666666666652</v>
      </c>
    </row>
    <row r="37" spans="1:8" ht="18.600000000000001" customHeight="1" x14ac:dyDescent="0.3">
      <c r="C37" s="33" t="s">
        <v>34</v>
      </c>
      <c r="D37" s="33"/>
      <c r="E37" s="33"/>
      <c r="F37" s="18">
        <f>'Allgemeine Informationen'!C8</f>
        <v>0</v>
      </c>
    </row>
    <row r="38" spans="1:8" ht="18.600000000000001" customHeight="1" x14ac:dyDescent="0.3">
      <c r="C38" s="33" t="s">
        <v>35</v>
      </c>
      <c r="D38" s="33"/>
      <c r="E38" s="33"/>
      <c r="F38" s="18">
        <f>F35-F36+F37</f>
        <v>0.33333333333333437</v>
      </c>
    </row>
    <row r="39" spans="1:8" ht="18.600000000000001" customHeight="1" x14ac:dyDescent="0.3">
      <c r="A39" s="23" t="s">
        <v>36</v>
      </c>
      <c r="B39" s="24"/>
      <c r="C39" s="25"/>
    </row>
    <row r="40" spans="1:8" ht="18.600000000000001" customHeight="1" x14ac:dyDescent="0.3">
      <c r="A40" s="26" t="s">
        <v>37</v>
      </c>
      <c r="B40" s="13" t="s">
        <v>38</v>
      </c>
      <c r="C40" s="27" t="s">
        <v>39</v>
      </c>
    </row>
    <row r="41" spans="1:8" ht="18.600000000000001" customHeight="1" x14ac:dyDescent="0.3">
      <c r="A41" s="26" t="s">
        <v>40</v>
      </c>
      <c r="B41" s="13" t="s">
        <v>38</v>
      </c>
      <c r="C41" s="27" t="s">
        <v>41</v>
      </c>
      <c r="E41" s="34" t="s">
        <v>42</v>
      </c>
      <c r="F41" s="34"/>
      <c r="G41" s="34"/>
      <c r="H41" s="34"/>
    </row>
    <row r="42" spans="1:8" ht="18.600000000000001" customHeight="1" x14ac:dyDescent="0.3">
      <c r="A42" s="26" t="s">
        <v>43</v>
      </c>
      <c r="B42" s="13" t="s">
        <v>38</v>
      </c>
      <c r="C42" s="27" t="s">
        <v>44</v>
      </c>
    </row>
    <row r="43" spans="1:8" ht="18.600000000000001" customHeight="1" x14ac:dyDescent="0.3">
      <c r="A43" s="28" t="s">
        <v>45</v>
      </c>
      <c r="B43" s="29" t="s">
        <v>38</v>
      </c>
      <c r="C43" s="30" t="s">
        <v>46</v>
      </c>
      <c r="E43" s="34" t="s">
        <v>47</v>
      </c>
      <c r="F43" s="34"/>
      <c r="G43" s="34"/>
      <c r="H43" s="34"/>
    </row>
  </sheetData>
  <mergeCells count="8">
    <mergeCell ref="C38:E38"/>
    <mergeCell ref="E41:H41"/>
    <mergeCell ref="E43:H43"/>
    <mergeCell ref="C1:E1"/>
    <mergeCell ref="G1:H1"/>
    <mergeCell ref="C35:E35"/>
    <mergeCell ref="C36:E36"/>
    <mergeCell ref="C37:E37"/>
  </mergeCells>
  <pageMargins left="0.17708333333333301" right="0.30208333333333298" top="0.35416666666666702" bottom="0.33333333333333298" header="0.51180555555555496" footer="0.51180555555555496"/>
  <pageSetup paperSize="9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43"/>
  <sheetViews>
    <sheetView showGridLines="0" topLeftCell="A25" zoomScale="130" zoomScaleNormal="130" workbookViewId="0">
      <selection activeCell="E39" sqref="E39"/>
    </sheetView>
  </sheetViews>
  <sheetFormatPr baseColWidth="10" defaultColWidth="8.88671875" defaultRowHeight="14.4" x14ac:dyDescent="0.3"/>
  <cols>
    <col min="1" max="1" width="3.5546875" style="9" customWidth="1"/>
    <col min="2" max="2" width="8.44140625" style="9" customWidth="1"/>
    <col min="3" max="5" width="11.6640625" style="9" customWidth="1"/>
    <col min="6" max="6" width="14.109375" style="9" customWidth="1"/>
    <col min="7" max="7" width="12" style="9" customWidth="1"/>
    <col min="8" max="8" width="22.5546875" style="9" customWidth="1"/>
    <col min="9" max="9" width="2.6640625" style="9" customWidth="1"/>
    <col min="10" max="1025" width="11.44140625" style="9"/>
  </cols>
  <sheetData>
    <row r="1" spans="1:9" s="12" customFormat="1" ht="18.600000000000001" customHeight="1" x14ac:dyDescent="0.3">
      <c r="A1" s="10"/>
      <c r="B1" s="11" t="s">
        <v>22</v>
      </c>
      <c r="C1" s="35" t="str">
        <f>'Allgemeine Informationen'!C3</f>
        <v>Uta Boßmann</v>
      </c>
      <c r="D1" s="35"/>
      <c r="E1" s="35"/>
      <c r="F1" s="11" t="s">
        <v>23</v>
      </c>
      <c r="G1" s="35" t="str">
        <f>'Allgemeine Informationen'!C4</f>
        <v>Vorstand</v>
      </c>
      <c r="H1" s="35"/>
      <c r="I1" s="10"/>
    </row>
    <row r="2" spans="1:9" ht="18.600000000000001" customHeight="1" x14ac:dyDescent="0.3">
      <c r="A2" s="13"/>
      <c r="B2" s="14" t="s">
        <v>24</v>
      </c>
      <c r="C2" s="15" t="str">
        <f>'Allgemeine Informationen'!E5</f>
        <v>August</v>
      </c>
      <c r="D2" s="16"/>
      <c r="E2" s="16"/>
      <c r="F2" s="13"/>
      <c r="G2" s="16"/>
      <c r="H2" s="16"/>
    </row>
    <row r="3" spans="1:9" ht="18.600000000000001" customHeight="1" x14ac:dyDescent="0.3">
      <c r="B3" s="17" t="s">
        <v>25</v>
      </c>
      <c r="C3" s="17" t="s">
        <v>26</v>
      </c>
      <c r="D3" s="17" t="s">
        <v>27</v>
      </c>
      <c r="E3" s="17" t="s">
        <v>28</v>
      </c>
      <c r="F3" s="17" t="s">
        <v>29</v>
      </c>
      <c r="G3" s="17" t="s">
        <v>30</v>
      </c>
      <c r="H3" s="17" t="s">
        <v>31</v>
      </c>
    </row>
    <row r="4" spans="1:9" ht="18.600000000000001" customHeight="1" x14ac:dyDescent="0.3">
      <c r="B4" s="17">
        <v>1</v>
      </c>
      <c r="C4" s="18"/>
      <c r="D4" s="18"/>
      <c r="E4" s="18">
        <f t="shared" ref="E4:E32" si="0">IF(D4-C4 &gt;= TIMEVALUE("9:01"), TIMEVALUE("0:45"), IF(D4-C4 &gt;= TIMEVALUE("6:01"), TIMEVALUE("0:30"), 0))</f>
        <v>0</v>
      </c>
      <c r="F4" s="18">
        <f>IF(OR(G4="U",G4="K",G4="F",G4="B"),'Allgemeine Informationen'!$C$7,August!D4-August!C4-August!E4)</f>
        <v>0</v>
      </c>
      <c r="G4" s="19"/>
      <c r="H4" s="20"/>
    </row>
    <row r="5" spans="1:9" ht="18.600000000000001" customHeight="1" x14ac:dyDescent="0.3">
      <c r="B5" s="17">
        <v>2</v>
      </c>
      <c r="C5" s="18">
        <v>0.48958333333333331</v>
      </c>
      <c r="D5" s="18">
        <v>0.75</v>
      </c>
      <c r="E5" s="18">
        <f t="shared" si="0"/>
        <v>2.0833333333333332E-2</v>
      </c>
      <c r="F5" s="18">
        <f>IF(OR(G5="U",G5="K",G5="F",G5="B"),'Allgemeine Informationen'!$C$7,August!D5-August!C5-August!E5)</f>
        <v>0.23958333333333334</v>
      </c>
      <c r="H5" s="20" t="s">
        <v>59</v>
      </c>
    </row>
    <row r="6" spans="1:9" ht="18.600000000000001" customHeight="1" x14ac:dyDescent="0.3">
      <c r="B6" s="17">
        <v>3</v>
      </c>
      <c r="C6" s="18">
        <v>0.48958333333333331</v>
      </c>
      <c r="D6" s="18">
        <v>0.63541666666666663</v>
      </c>
      <c r="E6" s="18">
        <f t="shared" si="0"/>
        <v>0</v>
      </c>
      <c r="F6" s="18">
        <f>IF(OR(G6="U",G6="K",G6="F",G6="B"),'Allgemeine Informationen'!$C$7,August!D6-August!C6-August!E6)</f>
        <v>0.14583333333333331</v>
      </c>
      <c r="G6" s="19"/>
      <c r="H6" s="20" t="s">
        <v>56</v>
      </c>
    </row>
    <row r="7" spans="1:9" ht="18.600000000000001" customHeight="1" x14ac:dyDescent="0.3">
      <c r="B7" s="17">
        <v>4</v>
      </c>
      <c r="C7" s="18">
        <v>0.70833333333333337</v>
      </c>
      <c r="D7" s="18">
        <v>0.75</v>
      </c>
      <c r="E7" s="18">
        <f t="shared" si="0"/>
        <v>0</v>
      </c>
      <c r="F7" s="18">
        <f>IF(OR(G7="U",G7="K",G7="F",G7="B"),'Allgemeine Informationen'!$C$7,August!D7-August!C7-August!E7)</f>
        <v>4.166666666666663E-2</v>
      </c>
      <c r="G7" s="19"/>
      <c r="H7" s="20" t="s">
        <v>55</v>
      </c>
    </row>
    <row r="8" spans="1:9" ht="18.600000000000001" customHeight="1" x14ac:dyDescent="0.3">
      <c r="B8" s="17">
        <v>5</v>
      </c>
      <c r="C8" s="18">
        <v>0.4375</v>
      </c>
      <c r="D8" s="18">
        <v>0.72916666666666663</v>
      </c>
      <c r="E8" s="18">
        <f t="shared" si="0"/>
        <v>2.0833333333333332E-2</v>
      </c>
      <c r="F8" s="18">
        <f>IF(OR(G8="U",G8="K",G8="F",G8="B"),'Allgemeine Informationen'!$C$7,August!D8-August!C8-August!E8)</f>
        <v>0.27083333333333331</v>
      </c>
      <c r="G8" s="19"/>
      <c r="H8" s="20" t="s">
        <v>57</v>
      </c>
    </row>
    <row r="9" spans="1:9" ht="18.600000000000001" customHeight="1" x14ac:dyDescent="0.3">
      <c r="B9" s="17">
        <v>6</v>
      </c>
      <c r="C9" s="18">
        <v>0.4375</v>
      </c>
      <c r="D9" s="18">
        <v>0.66666666666666663</v>
      </c>
      <c r="E9" s="18">
        <v>4.1666666666666664E-2</v>
      </c>
      <c r="F9" s="18">
        <f>IF(OR(G9="U",G9="K",G9="F",G9="B"),'Allgemeine Informationen'!$C$7,August!D9-August!C9-August!E9)</f>
        <v>0.18749999999999997</v>
      </c>
      <c r="G9" s="19"/>
      <c r="H9" s="20" t="s">
        <v>58</v>
      </c>
    </row>
    <row r="10" spans="1:9" ht="18.600000000000001" customHeight="1" x14ac:dyDescent="0.3">
      <c r="B10" s="17">
        <v>7</v>
      </c>
      <c r="C10" s="18"/>
      <c r="D10" s="18"/>
      <c r="E10" s="18">
        <f t="shared" si="0"/>
        <v>0</v>
      </c>
      <c r="F10" s="18">
        <f>IF(OR(G10="U",G10="K",G10="F",G10="B"),'Allgemeine Informationen'!$C$7,August!D10-August!C10-August!E10)</f>
        <v>0</v>
      </c>
      <c r="G10" s="19"/>
      <c r="H10" s="20"/>
    </row>
    <row r="11" spans="1:9" ht="18.600000000000001" customHeight="1" x14ac:dyDescent="0.3">
      <c r="B11" s="17">
        <v>8</v>
      </c>
      <c r="C11" s="18"/>
      <c r="D11" s="18"/>
      <c r="E11" s="18">
        <f t="shared" si="0"/>
        <v>0</v>
      </c>
      <c r="F11" s="18">
        <f>IF(OR(G11="U",G11="K",G11="F",G11="B"),'Allgemeine Informationen'!$C$7,August!D11-August!C11-August!E11)</f>
        <v>0</v>
      </c>
      <c r="G11" s="19"/>
      <c r="H11" s="20"/>
    </row>
    <row r="12" spans="1:9" ht="18.600000000000001" customHeight="1" x14ac:dyDescent="0.3">
      <c r="B12" s="17">
        <v>9</v>
      </c>
      <c r="C12" s="18">
        <v>0.58333333333333337</v>
      </c>
      <c r="D12" s="18">
        <v>0.75</v>
      </c>
      <c r="E12" s="18">
        <f t="shared" si="0"/>
        <v>0</v>
      </c>
      <c r="F12" s="18">
        <f>IF(OR(G12="U",G12="K",G12="F",G12="B"),'Allgemeine Informationen'!$C$7,August!D12-August!C12-August!E12)</f>
        <v>0.16666666666666663</v>
      </c>
      <c r="G12" s="19"/>
      <c r="H12" s="20" t="s">
        <v>60</v>
      </c>
    </row>
    <row r="13" spans="1:9" ht="18.600000000000001" customHeight="1" x14ac:dyDescent="0.3">
      <c r="B13" s="17">
        <v>10</v>
      </c>
      <c r="C13" s="21">
        <v>0.41666666666666669</v>
      </c>
      <c r="D13" s="21">
        <v>0.77083333333333337</v>
      </c>
      <c r="E13" s="18">
        <v>4.1666666666666664E-2</v>
      </c>
      <c r="F13" s="18">
        <f>IF(OR(G13="U",G13="K",G13="F",G13="B"),'Allgemeine Informationen'!$C$7,August!D13-August!C13-August!E13)</f>
        <v>0.3125</v>
      </c>
      <c r="G13" s="19"/>
      <c r="H13" s="20" t="s">
        <v>63</v>
      </c>
    </row>
    <row r="14" spans="1:9" ht="18.600000000000001" customHeight="1" x14ac:dyDescent="0.3">
      <c r="B14" s="17">
        <v>11</v>
      </c>
      <c r="C14" s="21">
        <v>0.57291666666666663</v>
      </c>
      <c r="D14" s="21">
        <v>0.69791666666666663</v>
      </c>
      <c r="E14" s="18">
        <f t="shared" si="0"/>
        <v>0</v>
      </c>
      <c r="F14" s="18">
        <f>IF(OR(G14="U",G14="K",G14="F",G14="B"),'Allgemeine Informationen'!$C$7,August!D14-August!C14-August!E14)</f>
        <v>0.125</v>
      </c>
      <c r="G14" s="19"/>
      <c r="H14" s="20" t="s">
        <v>62</v>
      </c>
    </row>
    <row r="15" spans="1:9" ht="18.600000000000001" customHeight="1" x14ac:dyDescent="0.3">
      <c r="B15" s="17">
        <v>12</v>
      </c>
      <c r="C15" s="21">
        <v>0.61458333333333337</v>
      </c>
      <c r="D15" s="21">
        <v>0.75</v>
      </c>
      <c r="E15" s="18">
        <f t="shared" si="0"/>
        <v>0</v>
      </c>
      <c r="F15" s="18">
        <f>IF(OR(G15="U",G15="K",G15="F",G15="B"),'Allgemeine Informationen'!$C$7,August!D15-August!C15-August!E15)</f>
        <v>0.13541666666666663</v>
      </c>
      <c r="G15" s="19"/>
      <c r="H15" s="20" t="s">
        <v>61</v>
      </c>
    </row>
    <row r="16" spans="1:9" ht="18.600000000000001" customHeight="1" x14ac:dyDescent="0.3">
      <c r="B16" s="17">
        <v>13</v>
      </c>
      <c r="C16" s="31">
        <v>0.41666666666666669</v>
      </c>
      <c r="D16" s="31">
        <v>0.91666666666666663</v>
      </c>
      <c r="E16" s="18">
        <v>4.1666666666666664E-2</v>
      </c>
      <c r="F16" s="18">
        <f>IF(OR(G16="U",G16="K",G16="F",G16="B"),'Allgemeine Informationen'!$C$7,August!D16-August!C16-August!E16)</f>
        <v>0.45833333333333326</v>
      </c>
      <c r="G16" s="19"/>
      <c r="H16" s="20" t="s">
        <v>64</v>
      </c>
    </row>
    <row r="17" spans="2:8" ht="18.600000000000001" customHeight="1" x14ac:dyDescent="0.3">
      <c r="B17" s="17">
        <v>14</v>
      </c>
      <c r="C17" s="22"/>
      <c r="D17" s="22"/>
      <c r="E17" s="18">
        <f t="shared" si="0"/>
        <v>0</v>
      </c>
      <c r="F17" s="18">
        <f>IF(OR(G17="U",G17="K",G17="F",G17="B"),'Allgemeine Informationen'!$C$7,August!D17-August!C17-August!E17)</f>
        <v>0</v>
      </c>
      <c r="G17" s="19"/>
      <c r="H17" s="20"/>
    </row>
    <row r="18" spans="2:8" ht="18.600000000000001" customHeight="1" x14ac:dyDescent="0.3">
      <c r="B18" s="17">
        <v>15</v>
      </c>
      <c r="C18" s="22"/>
      <c r="D18" s="22"/>
      <c r="E18" s="18">
        <f t="shared" si="0"/>
        <v>0</v>
      </c>
      <c r="F18" s="18">
        <f>IF(OR(G18="U",G18="K",G18="F",G18="B"),'Allgemeine Informationen'!$C$7,August!D18-August!C18-August!E18)</f>
        <v>0</v>
      </c>
      <c r="G18" s="19"/>
      <c r="H18" s="20"/>
    </row>
    <row r="19" spans="2:8" ht="18.600000000000001" customHeight="1" x14ac:dyDescent="0.3">
      <c r="B19" s="17">
        <v>16</v>
      </c>
      <c r="C19" s="31">
        <v>0.45833333333333331</v>
      </c>
      <c r="D19" s="31">
        <v>0.71875</v>
      </c>
      <c r="E19" s="18">
        <f t="shared" si="0"/>
        <v>2.0833333333333332E-2</v>
      </c>
      <c r="F19" s="18">
        <f>IF(OR(G19="U",G19="K",G19="F",G19="B"),'Allgemeine Informationen'!$C$7,August!D19-August!C19-August!E19)</f>
        <v>0.23958333333333334</v>
      </c>
      <c r="G19" s="19"/>
      <c r="H19" s="20" t="s">
        <v>65</v>
      </c>
    </row>
    <row r="20" spans="2:8" ht="18.600000000000001" customHeight="1" x14ac:dyDescent="0.3">
      <c r="B20" s="17">
        <v>17</v>
      </c>
      <c r="C20" s="31">
        <v>0.46875</v>
      </c>
      <c r="D20" s="31">
        <v>0.625</v>
      </c>
      <c r="E20" s="18">
        <f t="shared" si="0"/>
        <v>0</v>
      </c>
      <c r="F20" s="18">
        <f>IF(OR(G20="U",G20="K",G20="F",G20="B"),'Allgemeine Informationen'!$C$7,August!D20-August!C20-August!E20)</f>
        <v>0.15625</v>
      </c>
      <c r="G20" s="19"/>
      <c r="H20" s="20" t="s">
        <v>66</v>
      </c>
    </row>
    <row r="21" spans="2:8" ht="18.600000000000001" customHeight="1" x14ac:dyDescent="0.3">
      <c r="B21" s="17">
        <v>18</v>
      </c>
      <c r="C21" s="31">
        <v>0.45833333333333331</v>
      </c>
      <c r="D21" s="31">
        <v>0.67708333333333337</v>
      </c>
      <c r="E21" s="18">
        <f t="shared" si="0"/>
        <v>0</v>
      </c>
      <c r="F21" s="18">
        <f>IF(OR(G21="U",G21="K",G21="F",G21="B"),'Allgemeine Informationen'!$C$7,August!D21-August!C21-August!E21)</f>
        <v>0.21875000000000006</v>
      </c>
      <c r="G21" s="19"/>
      <c r="H21" s="20" t="s">
        <v>67</v>
      </c>
    </row>
    <row r="22" spans="2:8" ht="18.600000000000001" customHeight="1" x14ac:dyDescent="0.3">
      <c r="B22" s="17">
        <v>19</v>
      </c>
      <c r="C22" s="21">
        <v>0.67708333333333337</v>
      </c>
      <c r="D22" s="21">
        <v>0.70833333333333337</v>
      </c>
      <c r="E22" s="18">
        <f t="shared" si="0"/>
        <v>0</v>
      </c>
      <c r="F22" s="18">
        <f>IF(OR(G22="U",G22="K",G22="F",G22="B"),'Allgemeine Informationen'!$C$7,August!D22-August!C22-August!E22)</f>
        <v>3.125E-2</v>
      </c>
      <c r="G22" s="19"/>
      <c r="H22" s="20"/>
    </row>
    <row r="23" spans="2:8" ht="18.600000000000001" customHeight="1" x14ac:dyDescent="0.3">
      <c r="B23" s="17">
        <v>20</v>
      </c>
      <c r="C23" s="21">
        <v>0.46875</v>
      </c>
      <c r="D23" s="21">
        <v>0.66666666666666663</v>
      </c>
      <c r="E23" s="18">
        <v>2.0833333333333332E-2</v>
      </c>
      <c r="F23" s="18">
        <f>IF(OR(G23="U",G23="K",G23="F",G23="B"),'Allgemeine Informationen'!$C$7,August!D23-August!C23-August!E23)</f>
        <v>0.17708333333333329</v>
      </c>
      <c r="G23" s="19"/>
      <c r="H23" s="20" t="s">
        <v>68</v>
      </c>
    </row>
    <row r="24" spans="2:8" ht="18.600000000000001" customHeight="1" x14ac:dyDescent="0.3">
      <c r="B24" s="17">
        <v>21</v>
      </c>
      <c r="C24" s="22"/>
      <c r="D24" s="22"/>
      <c r="E24" s="18">
        <f t="shared" si="0"/>
        <v>0</v>
      </c>
      <c r="F24" s="18">
        <f>IF(OR(G24="U",G24="K",G24="F",G24="B"),'Allgemeine Informationen'!$C$7,August!D24-August!C24-August!E24)</f>
        <v>0</v>
      </c>
      <c r="G24" s="19"/>
      <c r="H24" s="20"/>
    </row>
    <row r="25" spans="2:8" ht="18.600000000000001" customHeight="1" x14ac:dyDescent="0.3">
      <c r="B25" s="17">
        <v>22</v>
      </c>
      <c r="C25" s="22"/>
      <c r="D25" s="22"/>
      <c r="E25" s="18">
        <f t="shared" si="0"/>
        <v>0</v>
      </c>
      <c r="F25" s="18">
        <f>IF(OR(G25="U",G25="K",G25="F",G25="B"),'Allgemeine Informationen'!$C$7,August!D25-August!C25-August!E25)</f>
        <v>0</v>
      </c>
      <c r="G25" s="19"/>
      <c r="H25" s="20"/>
    </row>
    <row r="26" spans="2:8" ht="18.600000000000001" customHeight="1" x14ac:dyDescent="0.3">
      <c r="B26" s="17">
        <v>23</v>
      </c>
      <c r="C26" s="18">
        <v>0.46875</v>
      </c>
      <c r="D26" s="18">
        <v>0.63541666666666663</v>
      </c>
      <c r="E26" s="18">
        <f t="shared" si="0"/>
        <v>0</v>
      </c>
      <c r="F26" s="18">
        <f>IF(OR(G26="U",G26="K",G26="F",G26="B"),'Allgemeine Informationen'!$C$7,August!D26-August!C26-August!E26)</f>
        <v>0.16666666666666663</v>
      </c>
      <c r="G26" s="19"/>
      <c r="H26" s="20" t="s">
        <v>72</v>
      </c>
    </row>
    <row r="27" spans="2:8" ht="18.600000000000001" customHeight="1" x14ac:dyDescent="0.3">
      <c r="B27" s="17">
        <v>24</v>
      </c>
      <c r="C27" s="18">
        <v>0.60416666666666663</v>
      </c>
      <c r="D27" s="18">
        <v>0.72916666666666663</v>
      </c>
      <c r="E27" s="18">
        <f t="shared" si="0"/>
        <v>0</v>
      </c>
      <c r="F27" s="18">
        <f>IF(OR(G27="U",G27="K",G27="F",G27="B"),'Allgemeine Informationen'!$C$7,August!D27-August!C27-August!E27)</f>
        <v>0.125</v>
      </c>
      <c r="G27" s="19"/>
      <c r="H27" s="20" t="s">
        <v>73</v>
      </c>
    </row>
    <row r="28" spans="2:8" ht="18.600000000000001" customHeight="1" x14ac:dyDescent="0.3">
      <c r="B28" s="17">
        <v>25</v>
      </c>
      <c r="C28" s="18">
        <v>0.48958333333333331</v>
      </c>
      <c r="D28" s="18">
        <v>0.66666666666666663</v>
      </c>
      <c r="E28" s="18">
        <f t="shared" si="0"/>
        <v>0</v>
      </c>
      <c r="F28" s="18">
        <f>IF(OR(G28="U",G28="K",G28="F",G28="B"),'Allgemeine Informationen'!$C$7,August!D28-August!C28-August!E28)</f>
        <v>0.17708333333333331</v>
      </c>
      <c r="G28" s="19"/>
      <c r="H28" s="20" t="s">
        <v>71</v>
      </c>
    </row>
    <row r="29" spans="2:8" ht="18.600000000000001" customHeight="1" x14ac:dyDescent="0.3">
      <c r="B29" s="17">
        <v>26</v>
      </c>
      <c r="C29" s="18">
        <v>0.57291666666666663</v>
      </c>
      <c r="D29" s="18">
        <v>0.83333333333333337</v>
      </c>
      <c r="E29" s="18">
        <v>4.1666666666666664E-2</v>
      </c>
      <c r="F29" s="18">
        <f>IF(OR(G29="U",G29="K",G29="F",G29="B"),'Allgemeine Informationen'!$C$7,August!D29-August!C29-August!E29)</f>
        <v>0.21875000000000008</v>
      </c>
      <c r="G29" s="19"/>
      <c r="H29" s="20" t="s">
        <v>74</v>
      </c>
    </row>
    <row r="30" spans="2:8" ht="18.600000000000001" customHeight="1" x14ac:dyDescent="0.3">
      <c r="B30" s="17">
        <v>27</v>
      </c>
      <c r="C30" s="18"/>
      <c r="D30" s="18"/>
      <c r="E30" s="18">
        <f t="shared" si="0"/>
        <v>0</v>
      </c>
      <c r="F30" s="18">
        <f>IF(OR(G30="U",G30="K",G30="F",G30="B"),'Allgemeine Informationen'!$C$7,August!D30-August!C30-August!E30)</f>
        <v>0</v>
      </c>
      <c r="G30" s="19"/>
      <c r="H30" s="20"/>
    </row>
    <row r="31" spans="2:8" ht="18.600000000000001" customHeight="1" x14ac:dyDescent="0.3">
      <c r="B31" s="17">
        <v>28</v>
      </c>
      <c r="C31" s="18"/>
      <c r="D31" s="18"/>
      <c r="E31" s="18">
        <f t="shared" si="0"/>
        <v>0</v>
      </c>
      <c r="F31" s="18">
        <f>IF(OR(G31="U",G31="K",G31="F",G31="B"),'Allgemeine Informationen'!$C$7,August!D31-August!C31-August!E31)</f>
        <v>0</v>
      </c>
      <c r="G31" s="19"/>
      <c r="H31" s="20"/>
    </row>
    <row r="32" spans="2:8" ht="18.600000000000001" customHeight="1" x14ac:dyDescent="0.3">
      <c r="B32" s="17">
        <v>29</v>
      </c>
      <c r="C32" s="18"/>
      <c r="D32" s="18"/>
      <c r="E32" s="18">
        <f t="shared" si="0"/>
        <v>0</v>
      </c>
      <c r="F32" s="18">
        <f>IF(OR(G32="U",G32="K",G32="F",G32="B"),'Allgemeine Informationen'!$C$7,August!D32-August!C32-August!E32)</f>
        <v>0</v>
      </c>
      <c r="G32" s="19"/>
      <c r="H32" s="20"/>
    </row>
    <row r="33" spans="1:8" ht="18.600000000000001" customHeight="1" x14ac:dyDescent="0.3">
      <c r="B33" s="17">
        <v>30</v>
      </c>
      <c r="C33" s="18"/>
      <c r="D33" s="18"/>
      <c r="E33" s="18">
        <v>0</v>
      </c>
      <c r="F33" s="18">
        <f>IF(OR(G33="U",G33="K",G33="F",G33="B"),'Allgemeine Informationen'!$C$7,August!D33-August!C33-August!E33)</f>
        <v>0</v>
      </c>
      <c r="G33" s="19"/>
      <c r="H33" s="20"/>
    </row>
    <row r="34" spans="1:8" ht="18.600000000000001" customHeight="1" x14ac:dyDescent="0.3">
      <c r="B34" s="17">
        <v>31</v>
      </c>
      <c r="C34" s="18">
        <v>0.45833333333333331</v>
      </c>
      <c r="D34" s="18">
        <v>0.73958333333333337</v>
      </c>
      <c r="E34" s="18">
        <v>4.1666666666666664E-2</v>
      </c>
      <c r="F34" s="18">
        <f>IF(OR(G34="U",G34="K",G34="F",G34="B"),'Allgemeine Informationen'!$C$7,August!D34-August!C34-August!E34)</f>
        <v>0.2395833333333334</v>
      </c>
      <c r="G34" s="19"/>
      <c r="H34" s="20" t="s">
        <v>75</v>
      </c>
    </row>
    <row r="35" spans="1:8" ht="18.600000000000001" customHeight="1" x14ac:dyDescent="0.3">
      <c r="C35" s="36" t="s">
        <v>32</v>
      </c>
      <c r="D35" s="36"/>
      <c r="E35" s="36"/>
      <c r="F35" s="18">
        <f>SUM(F4:F34)</f>
        <v>3.8333333333333335</v>
      </c>
      <c r="G35" s="9">
        <f>COUNTIFS(G4:G34,"U")</f>
        <v>0</v>
      </c>
    </row>
    <row r="36" spans="1:8" ht="18.600000000000001" customHeight="1" x14ac:dyDescent="0.3">
      <c r="C36" s="33" t="s">
        <v>33</v>
      </c>
      <c r="D36" s="33"/>
      <c r="E36" s="33"/>
      <c r="F36" s="18">
        <f>'Allgemeine Informationen'!C7*'Allgemeine Informationen'!F5</f>
        <v>3.6666666666666652</v>
      </c>
    </row>
    <row r="37" spans="1:8" ht="18.600000000000001" customHeight="1" x14ac:dyDescent="0.3">
      <c r="C37" s="33" t="s">
        <v>34</v>
      </c>
      <c r="D37" s="33"/>
      <c r="E37" s="33"/>
      <c r="F37" s="18">
        <f>Juli!F38</f>
        <v>0.33333333333333437</v>
      </c>
    </row>
    <row r="38" spans="1:8" ht="18.600000000000001" customHeight="1" x14ac:dyDescent="0.3">
      <c r="C38" s="33" t="s">
        <v>35</v>
      </c>
      <c r="D38" s="33"/>
      <c r="E38" s="33"/>
      <c r="F38" s="18">
        <f>F35-F36+F37</f>
        <v>0.50000000000000266</v>
      </c>
    </row>
    <row r="39" spans="1:8" ht="18.600000000000001" customHeight="1" x14ac:dyDescent="0.3">
      <c r="A39" s="23" t="s">
        <v>36</v>
      </c>
      <c r="B39" s="24"/>
      <c r="C39" s="25"/>
    </row>
    <row r="40" spans="1:8" ht="18.600000000000001" customHeight="1" x14ac:dyDescent="0.3">
      <c r="A40" s="26" t="s">
        <v>37</v>
      </c>
      <c r="B40" s="13" t="s">
        <v>38</v>
      </c>
      <c r="C40" s="27" t="s">
        <v>39</v>
      </c>
    </row>
    <row r="41" spans="1:8" ht="18.600000000000001" customHeight="1" x14ac:dyDescent="0.3">
      <c r="A41" s="26" t="s">
        <v>40</v>
      </c>
      <c r="B41" s="13" t="s">
        <v>38</v>
      </c>
      <c r="C41" s="27" t="s">
        <v>41</v>
      </c>
      <c r="E41" s="34" t="s">
        <v>42</v>
      </c>
      <c r="F41" s="34"/>
      <c r="G41" s="34"/>
      <c r="H41" s="34"/>
    </row>
    <row r="42" spans="1:8" ht="18.600000000000001" customHeight="1" x14ac:dyDescent="0.3">
      <c r="A42" s="26" t="s">
        <v>43</v>
      </c>
      <c r="B42" s="13" t="s">
        <v>38</v>
      </c>
      <c r="C42" s="27" t="s">
        <v>44</v>
      </c>
    </row>
    <row r="43" spans="1:8" ht="18.600000000000001" customHeight="1" x14ac:dyDescent="0.3">
      <c r="A43" s="28" t="s">
        <v>45</v>
      </c>
      <c r="B43" s="29" t="s">
        <v>38</v>
      </c>
      <c r="C43" s="30" t="s">
        <v>46</v>
      </c>
      <c r="E43" s="34" t="s">
        <v>47</v>
      </c>
      <c r="F43" s="34"/>
      <c r="G43" s="34"/>
      <c r="H43" s="34"/>
    </row>
  </sheetData>
  <mergeCells count="8">
    <mergeCell ref="C38:E38"/>
    <mergeCell ref="E41:H41"/>
    <mergeCell ref="E43:H43"/>
    <mergeCell ref="C1:E1"/>
    <mergeCell ref="G1:H1"/>
    <mergeCell ref="C35:E35"/>
    <mergeCell ref="C36:E36"/>
    <mergeCell ref="C37:E37"/>
  </mergeCells>
  <pageMargins left="0.17708333333333301" right="0.30208333333333298" top="0.35416666666666702" bottom="0.33333333333333298" header="0.51180555555555496" footer="0.51180555555555496"/>
  <pageSetup paperSize="9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K43"/>
  <sheetViews>
    <sheetView showGridLines="0" topLeftCell="A4" zoomScale="130" zoomScaleNormal="130" workbookViewId="0">
      <selection activeCell="E39" sqref="E39"/>
    </sheetView>
  </sheetViews>
  <sheetFormatPr baseColWidth="10" defaultColWidth="8.88671875" defaultRowHeight="14.4" x14ac:dyDescent="0.3"/>
  <cols>
    <col min="1" max="1" width="3.5546875" style="9" customWidth="1"/>
    <col min="2" max="2" width="8.44140625" style="9" customWidth="1"/>
    <col min="3" max="5" width="11.6640625" style="9" customWidth="1"/>
    <col min="6" max="6" width="14.109375" style="9" customWidth="1"/>
    <col min="7" max="7" width="12" style="9" customWidth="1"/>
    <col min="8" max="8" width="22.5546875" style="9" customWidth="1"/>
    <col min="9" max="9" width="2.6640625" style="9" customWidth="1"/>
    <col min="10" max="1025" width="11.44140625" style="9"/>
  </cols>
  <sheetData>
    <row r="1" spans="1:9" s="12" customFormat="1" ht="18.600000000000001" customHeight="1" x14ac:dyDescent="0.3">
      <c r="A1" s="10"/>
      <c r="B1" s="11" t="s">
        <v>22</v>
      </c>
      <c r="C1" s="35" t="str">
        <f>'Allgemeine Informationen'!C3</f>
        <v>Uta Boßmann</v>
      </c>
      <c r="D1" s="35"/>
      <c r="E1" s="35"/>
      <c r="F1" s="11" t="s">
        <v>23</v>
      </c>
      <c r="G1" s="35" t="str">
        <f>'Allgemeine Informationen'!C4</f>
        <v>Vorstand</v>
      </c>
      <c r="H1" s="35"/>
      <c r="I1" s="10"/>
    </row>
    <row r="2" spans="1:9" ht="18.600000000000001" customHeight="1" x14ac:dyDescent="0.3">
      <c r="A2" s="13"/>
      <c r="B2" s="14" t="s">
        <v>24</v>
      </c>
      <c r="C2" s="15" t="str">
        <f>'Allgemeine Informationen'!E6</f>
        <v>September</v>
      </c>
      <c r="D2" s="16"/>
      <c r="E2" s="16"/>
      <c r="F2" s="13"/>
      <c r="G2" s="16"/>
      <c r="H2" s="16"/>
    </row>
    <row r="3" spans="1:9" ht="18.600000000000001" customHeight="1" x14ac:dyDescent="0.3">
      <c r="B3" s="17" t="s">
        <v>25</v>
      </c>
      <c r="C3" s="17" t="s">
        <v>26</v>
      </c>
      <c r="D3" s="17" t="s">
        <v>27</v>
      </c>
      <c r="E3" s="17" t="s">
        <v>28</v>
      </c>
      <c r="F3" s="17" t="s">
        <v>29</v>
      </c>
      <c r="G3" s="17" t="s">
        <v>30</v>
      </c>
      <c r="H3" s="17" t="s">
        <v>31</v>
      </c>
    </row>
    <row r="4" spans="1:9" ht="18.600000000000001" customHeight="1" x14ac:dyDescent="0.3">
      <c r="B4" s="17">
        <v>1</v>
      </c>
      <c r="C4" s="18"/>
      <c r="D4" s="18"/>
      <c r="E4" s="18">
        <f t="shared" ref="E4:E32" si="0">IF(D4-C4 &gt;= TIMEVALUE("9:01"), TIMEVALUE("0:45"), IF(D4-C4 &gt;= TIMEVALUE("6:01"), TIMEVALUE("0:30"), 0))</f>
        <v>0</v>
      </c>
      <c r="F4" s="18">
        <f>IF(OR(G4="U",G4="K",G4="F",G4="B"),'Allgemeine Informationen'!$C$7,September!D4-September!C4-September!E4)</f>
        <v>0</v>
      </c>
      <c r="G4" s="19"/>
      <c r="H4" s="20"/>
    </row>
    <row r="5" spans="1:9" ht="18.600000000000001" customHeight="1" x14ac:dyDescent="0.3">
      <c r="B5" s="17">
        <v>2</v>
      </c>
      <c r="C5" s="18">
        <v>0.52083333333333337</v>
      </c>
      <c r="D5" s="18">
        <v>0.72916666666666663</v>
      </c>
      <c r="E5" s="18">
        <v>4.1666666666666664E-2</v>
      </c>
      <c r="F5" s="18">
        <f>IF(OR(G5="U",G5="K",G5="F",G5="B"),'Allgemeine Informationen'!$C$7,September!D5-September!C5-September!E5)</f>
        <v>0.1666666666666666</v>
      </c>
      <c r="H5" s="20" t="s">
        <v>76</v>
      </c>
    </row>
    <row r="6" spans="1:9" ht="18.600000000000001" customHeight="1" x14ac:dyDescent="0.3">
      <c r="B6" s="17">
        <v>3</v>
      </c>
      <c r="C6" s="18">
        <v>0.58333333333333337</v>
      </c>
      <c r="D6" s="18">
        <v>0.83333333333333337</v>
      </c>
      <c r="E6" s="18">
        <f t="shared" si="0"/>
        <v>0</v>
      </c>
      <c r="F6" s="18">
        <f>IF(OR(G6="U",G6="K",G6="F",G6="B"),'Allgemeine Informationen'!$C$7,September!D6-September!C6-September!E6)</f>
        <v>0.25</v>
      </c>
      <c r="G6" s="19"/>
      <c r="H6" s="20" t="s">
        <v>77</v>
      </c>
    </row>
    <row r="7" spans="1:9" ht="18.600000000000001" customHeight="1" x14ac:dyDescent="0.3">
      <c r="B7" s="17">
        <v>4</v>
      </c>
      <c r="C7" s="18">
        <v>0.41666666666666669</v>
      </c>
      <c r="D7" s="18">
        <v>0.64583333333333337</v>
      </c>
      <c r="E7" s="18">
        <f t="shared" si="0"/>
        <v>0</v>
      </c>
      <c r="F7" s="18">
        <f>IF(OR(G7="U",G7="K",G7="F",G7="B"),'Allgemeine Informationen'!$C$7,September!D7-September!C7-September!E7)</f>
        <v>0.22916666666666669</v>
      </c>
      <c r="G7" s="19"/>
      <c r="H7" s="20" t="s">
        <v>78</v>
      </c>
    </row>
    <row r="8" spans="1:9" ht="18.600000000000001" customHeight="1" x14ac:dyDescent="0.3">
      <c r="B8" s="17">
        <v>5</v>
      </c>
      <c r="C8" s="18">
        <v>0.54166666666666663</v>
      </c>
      <c r="D8" s="18">
        <v>0.625</v>
      </c>
      <c r="E8" s="18">
        <v>0</v>
      </c>
      <c r="F8" s="18">
        <f>IF(OR(G8="U",G8="K",G8="F",G8="B"),'Allgemeine Informationen'!$C$7,September!D8-September!C8-September!E8)</f>
        <v>8.333333333333337E-2</v>
      </c>
      <c r="G8" s="19"/>
      <c r="H8" s="20" t="s">
        <v>81</v>
      </c>
    </row>
    <row r="9" spans="1:9" ht="18.600000000000001" customHeight="1" x14ac:dyDescent="0.3">
      <c r="B9" s="17">
        <v>6</v>
      </c>
      <c r="C9" s="18">
        <v>0.47916666666666669</v>
      </c>
      <c r="D9" s="18">
        <v>0.66666666666666663</v>
      </c>
      <c r="E9" s="18">
        <v>2.0833333333333332E-2</v>
      </c>
      <c r="F9" s="18">
        <f>IF(OR(G9="U",G9="K",G9="F",G9="B"),'Allgemeine Informationen'!$C$7,September!D9-September!C9-September!E9)</f>
        <v>0.1666666666666666</v>
      </c>
      <c r="G9" s="19"/>
      <c r="H9" s="20" t="s">
        <v>79</v>
      </c>
    </row>
    <row r="10" spans="1:9" ht="18.600000000000001" customHeight="1" x14ac:dyDescent="0.3">
      <c r="B10" s="17">
        <v>7</v>
      </c>
      <c r="C10" s="18">
        <v>0.41666666666666669</v>
      </c>
      <c r="D10" s="18">
        <v>0.75</v>
      </c>
      <c r="E10" s="18">
        <v>4.1666666666666664E-2</v>
      </c>
      <c r="F10" s="18">
        <f>IF(OR(G10="U",G10="K",G10="F",G10="B"),'Allgemeine Informationen'!$C$7,September!D10-September!C10-September!E10)</f>
        <v>0.29166666666666663</v>
      </c>
      <c r="G10" s="19"/>
      <c r="H10" s="20" t="s">
        <v>80</v>
      </c>
    </row>
    <row r="11" spans="1:9" ht="18.600000000000001" customHeight="1" x14ac:dyDescent="0.3">
      <c r="B11" s="17">
        <v>8</v>
      </c>
      <c r="C11" s="18">
        <v>0.54166666666666663</v>
      </c>
      <c r="D11" s="18">
        <v>0.64583333333333337</v>
      </c>
      <c r="E11" s="18">
        <f t="shared" si="0"/>
        <v>0</v>
      </c>
      <c r="F11" s="18">
        <f>IF(OR(G11="U",G11="K",G11="F",G11="B"),'Allgemeine Informationen'!$C$7,September!D11-September!C11-September!E11)</f>
        <v>0.10416666666666674</v>
      </c>
      <c r="G11" s="19"/>
      <c r="H11" s="20" t="s">
        <v>82</v>
      </c>
    </row>
    <row r="12" spans="1:9" ht="18.600000000000001" customHeight="1" x14ac:dyDescent="0.3">
      <c r="B12" s="17">
        <v>9</v>
      </c>
      <c r="C12" s="18">
        <v>0.41666666666666669</v>
      </c>
      <c r="D12" s="18">
        <v>0.52083333333333337</v>
      </c>
      <c r="E12" s="18">
        <f t="shared" si="0"/>
        <v>0</v>
      </c>
      <c r="F12" s="18">
        <f>IF(OR(G12="U",G12="K",G12="F",G12="B"),'Allgemeine Informationen'!$C$7,September!D12-September!C12-September!E12)</f>
        <v>0.10416666666666669</v>
      </c>
      <c r="G12" s="19"/>
      <c r="H12" s="20" t="s">
        <v>83</v>
      </c>
    </row>
    <row r="13" spans="1:9" ht="18.600000000000001" customHeight="1" x14ac:dyDescent="0.3">
      <c r="B13" s="17">
        <v>10</v>
      </c>
      <c r="C13" s="18"/>
      <c r="D13" s="18"/>
      <c r="E13" s="18">
        <f t="shared" si="0"/>
        <v>0</v>
      </c>
      <c r="F13" s="18">
        <f>IF(OR(G13="U",G13="K",G13="F",G13="B"),'Allgemeine Informationen'!$C$7,September!D13-September!C13-September!E13)</f>
        <v>0</v>
      </c>
      <c r="G13" s="19"/>
      <c r="H13" s="20"/>
    </row>
    <row r="14" spans="1:9" ht="18.600000000000001" customHeight="1" x14ac:dyDescent="0.3">
      <c r="B14" s="17">
        <v>11</v>
      </c>
      <c r="C14" s="18"/>
      <c r="D14" s="18"/>
      <c r="E14" s="18">
        <f t="shared" si="0"/>
        <v>0</v>
      </c>
      <c r="F14" s="18">
        <f>IF(OR(G14="U",G14="K",G14="F",G14="B"),'Allgemeine Informationen'!$C$7,September!D14-September!C14-September!E14)</f>
        <v>0</v>
      </c>
      <c r="G14" s="19"/>
      <c r="H14" s="20"/>
    </row>
    <row r="15" spans="1:9" ht="18.600000000000001" customHeight="1" x14ac:dyDescent="0.3">
      <c r="B15" s="17">
        <v>12</v>
      </c>
      <c r="C15" s="18"/>
      <c r="D15" s="18"/>
      <c r="E15" s="18">
        <f t="shared" si="0"/>
        <v>0</v>
      </c>
      <c r="F15" s="18">
        <f>IF(OR(G15="U",G15="K",G15="F",G15="B"),'Allgemeine Informationen'!$C$7,September!D15-September!C15-September!E15)</f>
        <v>0</v>
      </c>
      <c r="G15" s="19"/>
      <c r="H15" s="20"/>
    </row>
    <row r="16" spans="1:9" ht="18.600000000000001" customHeight="1" x14ac:dyDescent="0.3">
      <c r="B16" s="17">
        <v>13</v>
      </c>
      <c r="C16" s="18">
        <v>0.60416666666666663</v>
      </c>
      <c r="D16" s="18">
        <v>0.70833333333333337</v>
      </c>
      <c r="E16" s="18">
        <f t="shared" si="0"/>
        <v>0</v>
      </c>
      <c r="F16" s="18">
        <f>IF(OR(G16="U",G16="K",G16="F",G16="B"),'Allgemeine Informationen'!$C$7,September!D16-September!C16-September!E16)</f>
        <v>0.10416666666666674</v>
      </c>
      <c r="G16" s="19"/>
      <c r="H16" s="20" t="s">
        <v>84</v>
      </c>
    </row>
    <row r="17" spans="2:8" ht="18.600000000000001" customHeight="1" x14ac:dyDescent="0.3">
      <c r="B17" s="17">
        <v>14</v>
      </c>
      <c r="C17" s="18">
        <v>0.41666666666666669</v>
      </c>
      <c r="D17" s="18">
        <v>0.70833333333333337</v>
      </c>
      <c r="E17" s="18">
        <v>4.1666666666666664E-2</v>
      </c>
      <c r="F17" s="18">
        <f>IF(OR(G17="U",G17="K",G17="F",G17="B"),'Allgemeine Informationen'!$C$7,September!D17-September!C17-September!E17)</f>
        <v>0.25</v>
      </c>
      <c r="G17" s="19"/>
      <c r="H17" s="20" t="s">
        <v>85</v>
      </c>
    </row>
    <row r="18" spans="2:8" ht="18.600000000000001" customHeight="1" x14ac:dyDescent="0.3">
      <c r="B18" s="17">
        <v>15</v>
      </c>
      <c r="C18" s="18">
        <v>0.5625</v>
      </c>
      <c r="D18" s="18">
        <v>0.77083333333333337</v>
      </c>
      <c r="E18" s="18">
        <f t="shared" si="0"/>
        <v>0</v>
      </c>
      <c r="F18" s="18">
        <f>IF(OR(G18="U",G18="K",G18="F",G18="B"),'Allgemeine Informationen'!$C$7,September!D18-September!C18-September!E18)</f>
        <v>0.20833333333333337</v>
      </c>
      <c r="G18" s="19"/>
      <c r="H18" s="20" t="s">
        <v>86</v>
      </c>
    </row>
    <row r="19" spans="2:8" ht="18.600000000000001" customHeight="1" x14ac:dyDescent="0.3">
      <c r="B19" s="17">
        <v>16</v>
      </c>
      <c r="C19" s="18">
        <v>0.5</v>
      </c>
      <c r="D19" s="18">
        <v>0.83333333333333337</v>
      </c>
      <c r="E19" s="18">
        <v>0.14583333333333334</v>
      </c>
      <c r="F19" s="18">
        <f>IF(OR(G19="U",G19="K",G19="F",G19="B"),'Allgemeine Informationen'!$C$7,September!D19-September!C19-September!E19)</f>
        <v>0.18750000000000003</v>
      </c>
      <c r="G19" s="19"/>
      <c r="H19" s="20" t="s">
        <v>87</v>
      </c>
    </row>
    <row r="20" spans="2:8" ht="18.600000000000001" customHeight="1" x14ac:dyDescent="0.3">
      <c r="B20" s="17">
        <v>17</v>
      </c>
      <c r="C20" s="18">
        <v>0.40625</v>
      </c>
      <c r="D20" s="18">
        <v>0.66666666666666663</v>
      </c>
      <c r="E20" s="18">
        <v>2.0833333333333332E-2</v>
      </c>
      <c r="F20" s="18">
        <f>IF(OR(G20="U",G20="K",G20="F",G20="B"),'Allgemeine Informationen'!$C$7,September!D20-September!C20-September!E20)</f>
        <v>0.23958333333333329</v>
      </c>
      <c r="G20" s="19"/>
      <c r="H20" s="20" t="s">
        <v>88</v>
      </c>
    </row>
    <row r="21" spans="2:8" ht="18.600000000000001" customHeight="1" x14ac:dyDescent="0.3">
      <c r="B21" s="17">
        <v>18</v>
      </c>
      <c r="C21" s="18"/>
      <c r="D21" s="18"/>
      <c r="E21" s="18">
        <f t="shared" si="0"/>
        <v>0</v>
      </c>
      <c r="F21" s="18">
        <f>IF(OR(G21="U",G21="K",G21="F",G21="B"),'Allgemeine Informationen'!$C$7,September!D21-September!C21-September!E21)</f>
        <v>0</v>
      </c>
      <c r="G21" s="19"/>
      <c r="H21" s="20"/>
    </row>
    <row r="22" spans="2:8" ht="18.600000000000001" customHeight="1" x14ac:dyDescent="0.3">
      <c r="B22" s="17">
        <v>19</v>
      </c>
      <c r="C22" s="18"/>
      <c r="D22" s="18"/>
      <c r="E22" s="18">
        <f t="shared" si="0"/>
        <v>0</v>
      </c>
      <c r="F22" s="18">
        <f>IF(OR(G22="U",G22="K",G22="F",G22="B"),'Allgemeine Informationen'!$C$7,September!D22-September!C22-September!E22)</f>
        <v>0</v>
      </c>
      <c r="G22" s="19"/>
      <c r="H22" s="20"/>
    </row>
    <row r="23" spans="2:8" ht="18.600000000000001" customHeight="1" x14ac:dyDescent="0.3">
      <c r="B23" s="17">
        <v>20</v>
      </c>
      <c r="C23" s="18">
        <v>0.66666666666666663</v>
      </c>
      <c r="D23" s="18">
        <v>0.70833333333333337</v>
      </c>
      <c r="E23" s="18">
        <f t="shared" si="0"/>
        <v>0</v>
      </c>
      <c r="F23" s="18">
        <f>IF(OR(G23="U",G23="K",G23="F",G23="B"),'Allgemeine Informationen'!$C$7,September!D23-September!C23-September!E23)</f>
        <v>4.1666666666666741E-2</v>
      </c>
      <c r="G23" s="19"/>
      <c r="H23" s="20" t="s">
        <v>90</v>
      </c>
    </row>
    <row r="24" spans="2:8" ht="18.600000000000001" customHeight="1" x14ac:dyDescent="0.3">
      <c r="B24" s="17">
        <v>21</v>
      </c>
      <c r="C24" s="18"/>
      <c r="D24" s="18"/>
      <c r="E24" s="18">
        <f t="shared" si="0"/>
        <v>0</v>
      </c>
      <c r="F24" s="18">
        <f>IF(OR(G24="U",G24="K",G24="F",G24="B"),'Allgemeine Informationen'!$C$7,September!D24-September!C24-September!E24)</f>
        <v>0</v>
      </c>
      <c r="G24" s="19"/>
      <c r="H24" s="20"/>
    </row>
    <row r="25" spans="2:8" ht="18.600000000000001" customHeight="1" x14ac:dyDescent="0.3">
      <c r="B25" s="17">
        <v>22</v>
      </c>
      <c r="C25" s="18">
        <v>0.4375</v>
      </c>
      <c r="D25" s="18">
        <v>0.625</v>
      </c>
      <c r="E25" s="18">
        <f t="shared" si="0"/>
        <v>0</v>
      </c>
      <c r="F25" s="18">
        <f>IF(OR(G25="U",G25="K",G25="F",G25="B"),'Allgemeine Informationen'!$C$7,September!D25-September!C25-September!E25)</f>
        <v>0.1875</v>
      </c>
      <c r="G25" s="19"/>
      <c r="H25" s="20" t="s">
        <v>89</v>
      </c>
    </row>
    <row r="26" spans="2:8" ht="18.600000000000001" customHeight="1" x14ac:dyDescent="0.3">
      <c r="B26" s="17">
        <v>23</v>
      </c>
      <c r="C26" s="18">
        <v>0.41666666666666669</v>
      </c>
      <c r="D26" s="18">
        <v>0.70833333333333337</v>
      </c>
      <c r="E26" s="18">
        <v>4.1666666666666664E-2</v>
      </c>
      <c r="F26" s="18">
        <f>IF(OR(G26="U",G26="K",G26="F",G26="B"),'Allgemeine Informationen'!$C$7,September!D26-September!C26-September!E26)</f>
        <v>0.25</v>
      </c>
      <c r="G26" s="19"/>
      <c r="H26" s="20" t="s">
        <v>91</v>
      </c>
    </row>
    <row r="27" spans="2:8" ht="18.600000000000001" customHeight="1" x14ac:dyDescent="0.3">
      <c r="B27" s="17">
        <v>24</v>
      </c>
      <c r="C27" s="18">
        <v>0.66666666666666663</v>
      </c>
      <c r="D27" s="18">
        <v>0.79166666666666663</v>
      </c>
      <c r="E27" s="18">
        <f t="shared" si="0"/>
        <v>0</v>
      </c>
      <c r="F27" s="18">
        <f>IF(OR(G27="U",G27="K",G27="F",G27="B"),'Allgemeine Informationen'!$C$7,September!D27-September!C27-September!E27)</f>
        <v>0.125</v>
      </c>
      <c r="G27" s="19"/>
      <c r="H27" s="20" t="s">
        <v>92</v>
      </c>
    </row>
    <row r="28" spans="2:8" ht="18.600000000000001" customHeight="1" x14ac:dyDescent="0.3">
      <c r="B28" s="17">
        <v>25</v>
      </c>
      <c r="C28" s="18"/>
      <c r="D28" s="18"/>
      <c r="E28" s="18">
        <f t="shared" si="0"/>
        <v>0</v>
      </c>
      <c r="F28" s="18">
        <f>IF(OR(G28="U",G28="K",G28="F",G28="B"),'Allgemeine Informationen'!$C$7,September!D28-September!C28-September!E28)</f>
        <v>0</v>
      </c>
      <c r="G28" s="19"/>
      <c r="H28" s="20"/>
    </row>
    <row r="29" spans="2:8" ht="18.600000000000001" customHeight="1" x14ac:dyDescent="0.3">
      <c r="B29" s="17">
        <v>26</v>
      </c>
      <c r="C29" s="18"/>
      <c r="D29" s="18"/>
      <c r="E29" s="18">
        <f t="shared" si="0"/>
        <v>0</v>
      </c>
      <c r="F29" s="18">
        <f>IF(OR(G29="U",G29="K",G29="F",G29="B"),'Allgemeine Informationen'!$C$7,September!D29-September!C29-September!E29)</f>
        <v>0</v>
      </c>
      <c r="G29" s="19"/>
      <c r="H29" s="20"/>
    </row>
    <row r="30" spans="2:8" ht="18.600000000000001" customHeight="1" x14ac:dyDescent="0.3">
      <c r="B30" s="17">
        <v>27</v>
      </c>
      <c r="C30" s="18"/>
      <c r="D30" s="18"/>
      <c r="E30" s="18">
        <f t="shared" si="0"/>
        <v>0</v>
      </c>
      <c r="F30" s="18">
        <f>IF(OR(G30="U",G30="K",G30="F",G30="B"),'Allgemeine Informationen'!$C$7,September!D30-September!C30-September!E30)</f>
        <v>0</v>
      </c>
      <c r="G30" s="19"/>
      <c r="H30" s="20" t="s">
        <v>93</v>
      </c>
    </row>
    <row r="31" spans="2:8" ht="18.600000000000001" customHeight="1" x14ac:dyDescent="0.3">
      <c r="B31" s="17">
        <v>28</v>
      </c>
      <c r="C31" s="18">
        <v>0.5</v>
      </c>
      <c r="D31" s="18">
        <v>0.75</v>
      </c>
      <c r="E31" s="18">
        <v>2.0833333333333332E-2</v>
      </c>
      <c r="F31" s="18">
        <f>IF(OR(G31="U",G31="K",G31="F",G31="B"),'Allgemeine Informationen'!$C$7,September!D31-September!C31-September!E31)</f>
        <v>0.22916666666666666</v>
      </c>
      <c r="G31" s="19"/>
      <c r="H31" s="20" t="s">
        <v>94</v>
      </c>
    </row>
    <row r="32" spans="2:8" ht="18.600000000000001" customHeight="1" x14ac:dyDescent="0.3">
      <c r="B32" s="17">
        <v>29</v>
      </c>
      <c r="C32" s="18"/>
      <c r="D32" s="18"/>
      <c r="E32" s="18">
        <f t="shared" si="0"/>
        <v>0</v>
      </c>
      <c r="F32" s="18">
        <f>IF(OR(G32="U",G32="K",G32="F",G32="B"),'Allgemeine Informationen'!$C$7,September!D32-September!C32-September!E32)</f>
        <v>0</v>
      </c>
      <c r="G32" s="19"/>
      <c r="H32" s="20"/>
    </row>
    <row r="33" spans="1:8" ht="18.600000000000001" customHeight="1" x14ac:dyDescent="0.3">
      <c r="B33" s="17">
        <v>30</v>
      </c>
      <c r="C33" s="18">
        <v>0.48958333333333331</v>
      </c>
      <c r="D33" s="18">
        <v>0.83333333333333337</v>
      </c>
      <c r="E33" s="18">
        <v>6.25E-2</v>
      </c>
      <c r="F33" s="18">
        <f>IF(OR(G33="U",G33="K",G33="F",G33="B"),'Allgemeine Informationen'!$C$7,September!D33-September!C33-September!E33)</f>
        <v>0.28125000000000006</v>
      </c>
      <c r="G33" s="19"/>
      <c r="H33" s="20" t="s">
        <v>95</v>
      </c>
    </row>
    <row r="34" spans="1:8" ht="18.600000000000001" customHeight="1" x14ac:dyDescent="0.3">
      <c r="B34" s="17"/>
      <c r="C34" s="18"/>
      <c r="D34" s="18"/>
      <c r="E34" s="18"/>
      <c r="F34" s="18"/>
      <c r="G34" s="19"/>
      <c r="H34" s="20"/>
    </row>
    <row r="35" spans="1:8" ht="18.600000000000001" customHeight="1" x14ac:dyDescent="0.3">
      <c r="C35" s="36" t="s">
        <v>32</v>
      </c>
      <c r="D35" s="36"/>
      <c r="E35" s="36"/>
      <c r="F35" s="18">
        <f>SUM(F4:F34)</f>
        <v>3.5000000000000004</v>
      </c>
      <c r="G35" s="9">
        <f>COUNTIFS(G4:G34,"U")</f>
        <v>0</v>
      </c>
    </row>
    <row r="36" spans="1:8" ht="18.600000000000001" customHeight="1" x14ac:dyDescent="0.3">
      <c r="C36" s="33" t="s">
        <v>33</v>
      </c>
      <c r="D36" s="33"/>
      <c r="E36" s="33"/>
      <c r="F36" s="18">
        <f>'Allgemeine Informationen'!C7*'Allgemeine Informationen'!F6</f>
        <v>3.4999999999999987</v>
      </c>
    </row>
    <row r="37" spans="1:8" ht="18.600000000000001" customHeight="1" x14ac:dyDescent="0.3">
      <c r="C37" s="33" t="s">
        <v>34</v>
      </c>
      <c r="D37" s="33"/>
      <c r="E37" s="33"/>
      <c r="F37" s="18">
        <f>August!F38</f>
        <v>0.50000000000000266</v>
      </c>
    </row>
    <row r="38" spans="1:8" ht="18.600000000000001" customHeight="1" x14ac:dyDescent="0.3">
      <c r="C38" s="33" t="s">
        <v>35</v>
      </c>
      <c r="D38" s="33"/>
      <c r="E38" s="33"/>
      <c r="F38" s="18">
        <f>F35-F36+F37</f>
        <v>0.50000000000000444</v>
      </c>
    </row>
    <row r="39" spans="1:8" ht="18.600000000000001" customHeight="1" x14ac:dyDescent="0.3">
      <c r="A39" s="23" t="s">
        <v>36</v>
      </c>
      <c r="B39" s="24"/>
      <c r="C39" s="25"/>
    </row>
    <row r="40" spans="1:8" ht="18.600000000000001" customHeight="1" x14ac:dyDescent="0.3">
      <c r="A40" s="26" t="s">
        <v>37</v>
      </c>
      <c r="B40" s="13" t="s">
        <v>38</v>
      </c>
      <c r="C40" s="27" t="s">
        <v>39</v>
      </c>
    </row>
    <row r="41" spans="1:8" ht="18.600000000000001" customHeight="1" x14ac:dyDescent="0.3">
      <c r="A41" s="26" t="s">
        <v>40</v>
      </c>
      <c r="B41" s="13" t="s">
        <v>38</v>
      </c>
      <c r="C41" s="27" t="s">
        <v>41</v>
      </c>
      <c r="E41" s="34" t="s">
        <v>42</v>
      </c>
      <c r="F41" s="34"/>
      <c r="G41" s="34"/>
      <c r="H41" s="34"/>
    </row>
    <row r="42" spans="1:8" ht="18.600000000000001" customHeight="1" x14ac:dyDescent="0.3">
      <c r="A42" s="26" t="s">
        <v>43</v>
      </c>
      <c r="B42" s="13" t="s">
        <v>38</v>
      </c>
      <c r="C42" s="27" t="s">
        <v>44</v>
      </c>
    </row>
    <row r="43" spans="1:8" ht="18.600000000000001" customHeight="1" x14ac:dyDescent="0.3">
      <c r="A43" s="28" t="s">
        <v>45</v>
      </c>
      <c r="B43" s="29" t="s">
        <v>38</v>
      </c>
      <c r="C43" s="30" t="s">
        <v>46</v>
      </c>
      <c r="E43" s="34" t="s">
        <v>47</v>
      </c>
      <c r="F43" s="34"/>
      <c r="G43" s="34"/>
      <c r="H43" s="34"/>
    </row>
  </sheetData>
  <mergeCells count="8">
    <mergeCell ref="C38:E38"/>
    <mergeCell ref="E41:H41"/>
    <mergeCell ref="E43:H43"/>
    <mergeCell ref="C1:E1"/>
    <mergeCell ref="G1:H1"/>
    <mergeCell ref="C35:E35"/>
    <mergeCell ref="C36:E36"/>
    <mergeCell ref="C37:E37"/>
  </mergeCells>
  <pageMargins left="0.17708333333333301" right="0.30208333333333298" top="0.35416666666666702" bottom="0.33333333333333298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K43"/>
  <sheetViews>
    <sheetView showGridLines="0" zoomScale="130" zoomScaleNormal="130" workbookViewId="0">
      <selection activeCell="H32" sqref="H32"/>
    </sheetView>
  </sheetViews>
  <sheetFormatPr baseColWidth="10" defaultColWidth="8.88671875" defaultRowHeight="14.4" x14ac:dyDescent="0.3"/>
  <cols>
    <col min="1" max="1" width="3.5546875" style="9" customWidth="1"/>
    <col min="2" max="2" width="8.44140625" style="9" customWidth="1"/>
    <col min="3" max="5" width="11.6640625" style="9" customWidth="1"/>
    <col min="6" max="6" width="14.109375" style="9" customWidth="1"/>
    <col min="7" max="7" width="12" style="9" customWidth="1"/>
    <col min="8" max="8" width="22.5546875" style="9" customWidth="1"/>
    <col min="9" max="9" width="2.6640625" style="9" customWidth="1"/>
    <col min="10" max="1025" width="11.44140625" style="9"/>
  </cols>
  <sheetData>
    <row r="1" spans="1:9" s="12" customFormat="1" ht="18.600000000000001" customHeight="1" x14ac:dyDescent="0.3">
      <c r="A1" s="10"/>
      <c r="B1" s="11" t="s">
        <v>22</v>
      </c>
      <c r="C1" s="35" t="str">
        <f>'Allgemeine Informationen'!C3</f>
        <v>Uta Boßmann</v>
      </c>
      <c r="D1" s="35"/>
      <c r="E1" s="35"/>
      <c r="F1" s="11" t="s">
        <v>23</v>
      </c>
      <c r="G1" s="35" t="str">
        <f>'Allgemeine Informationen'!C4</f>
        <v>Vorstand</v>
      </c>
      <c r="H1" s="35"/>
      <c r="I1" s="10"/>
    </row>
    <row r="2" spans="1:9" ht="18.600000000000001" customHeight="1" x14ac:dyDescent="0.3">
      <c r="A2" s="13"/>
      <c r="B2" s="14" t="s">
        <v>24</v>
      </c>
      <c r="C2" s="15" t="str">
        <f>'Allgemeine Informationen'!E7</f>
        <v>Oktober</v>
      </c>
      <c r="D2" s="16"/>
      <c r="E2" s="16"/>
      <c r="F2" s="13"/>
      <c r="G2" s="16"/>
      <c r="H2" s="16"/>
    </row>
    <row r="3" spans="1:9" ht="18.600000000000001" customHeight="1" x14ac:dyDescent="0.3">
      <c r="B3" s="17" t="s">
        <v>25</v>
      </c>
      <c r="C3" s="17" t="s">
        <v>26</v>
      </c>
      <c r="D3" s="17" t="s">
        <v>27</v>
      </c>
      <c r="E3" s="17" t="s">
        <v>28</v>
      </c>
      <c r="F3" s="17" t="s">
        <v>29</v>
      </c>
      <c r="G3" s="17" t="s">
        <v>30</v>
      </c>
      <c r="H3" s="17" t="s">
        <v>31</v>
      </c>
    </row>
    <row r="4" spans="1:9" ht="18.600000000000001" customHeight="1" x14ac:dyDescent="0.3">
      <c r="B4" s="17">
        <v>1</v>
      </c>
      <c r="C4" s="18">
        <v>0.48958333333333331</v>
      </c>
      <c r="D4" s="18">
        <v>0.70833333333333337</v>
      </c>
      <c r="E4" s="18">
        <v>4.1666666666666664E-2</v>
      </c>
      <c r="F4" s="18">
        <f>IF(OR(G4="U",G4="K",G4="F",G4="B"),'Allgemeine Informationen'!$C$7,Oktober!D4-Oktober!C4-Oktober!E4)</f>
        <v>0.1770833333333334</v>
      </c>
      <c r="G4" s="19"/>
      <c r="H4" s="20" t="s">
        <v>96</v>
      </c>
    </row>
    <row r="5" spans="1:9" ht="18.600000000000001" customHeight="1" x14ac:dyDescent="0.3">
      <c r="B5" s="17">
        <v>2</v>
      </c>
      <c r="C5" s="18">
        <v>0.45833333333333331</v>
      </c>
      <c r="D5" s="18">
        <v>0.54166666666666663</v>
      </c>
      <c r="E5" s="18">
        <f t="shared" ref="E5:E34" si="0">IF(D5-C5 &gt;= TIMEVALUE("9:01"), TIMEVALUE("0:45"), IF(D5-C5 &gt;= TIMEVALUE("6:01"), TIMEVALUE("0:30"), 0))</f>
        <v>0</v>
      </c>
      <c r="F5" s="18">
        <f>IF(OR(G5="U",G5="K",G5="F",G5="B"),'Allgemeine Informationen'!$C$7,Oktober!D5-Oktober!C5-Oktober!E5)</f>
        <v>8.3333333333333315E-2</v>
      </c>
      <c r="H5" s="20" t="s">
        <v>97</v>
      </c>
    </row>
    <row r="6" spans="1:9" ht="18.600000000000001" customHeight="1" x14ac:dyDescent="0.3">
      <c r="B6" s="17">
        <v>3</v>
      </c>
      <c r="C6" s="18"/>
      <c r="D6" s="18"/>
      <c r="E6" s="18">
        <f t="shared" si="0"/>
        <v>0</v>
      </c>
      <c r="F6" s="18">
        <f>IF(OR(G6="U",G6="K",G6="F",G6="B"),'Allgemeine Informationen'!$C$7,Oktober!D6-Oktober!C6-Oktober!E6)</f>
        <v>0</v>
      </c>
      <c r="G6" s="19"/>
      <c r="H6" s="20"/>
    </row>
    <row r="7" spans="1:9" ht="18.600000000000001" customHeight="1" x14ac:dyDescent="0.3">
      <c r="B7" s="17">
        <v>4</v>
      </c>
      <c r="C7" s="18">
        <v>0.42708333333333331</v>
      </c>
      <c r="D7" s="18">
        <v>0.75</v>
      </c>
      <c r="E7" s="18">
        <f t="shared" si="0"/>
        <v>2.0833333333333332E-2</v>
      </c>
      <c r="F7" s="18">
        <f>IF(OR(G7="U",G7="K",G7="F",G7="B"),'Allgemeine Informationen'!$C$7,Oktober!D7-Oktober!C7-Oktober!E7)</f>
        <v>0.30208333333333337</v>
      </c>
      <c r="G7" s="19"/>
      <c r="H7" s="20" t="s">
        <v>100</v>
      </c>
    </row>
    <row r="8" spans="1:9" ht="18.600000000000001" customHeight="1" x14ac:dyDescent="0.3">
      <c r="B8" s="17">
        <v>5</v>
      </c>
      <c r="C8" s="18">
        <v>0.52083333333333337</v>
      </c>
      <c r="D8" s="18">
        <v>0.72222222222222221</v>
      </c>
      <c r="E8" s="18">
        <f t="shared" si="0"/>
        <v>0</v>
      </c>
      <c r="F8" s="18">
        <f>IF(OR(G8="U",G8="K",G8="F",G8="B"),'Allgemeine Informationen'!$C$7,Oktober!D8-Oktober!C8-Oktober!E8)</f>
        <v>0.20138888888888884</v>
      </c>
      <c r="G8" s="19"/>
      <c r="H8" s="20" t="s">
        <v>98</v>
      </c>
    </row>
    <row r="9" spans="1:9" ht="18.600000000000001" customHeight="1" x14ac:dyDescent="0.3">
      <c r="B9" s="17">
        <v>6</v>
      </c>
      <c r="C9" s="18"/>
      <c r="D9" s="18"/>
      <c r="E9" s="18">
        <f t="shared" si="0"/>
        <v>0</v>
      </c>
      <c r="F9" s="18">
        <f>IF(OR(G9="U",G9="K",G9="F",G9="B"),'Allgemeine Informationen'!$C$7,Oktober!D9-Oktober!C9-Oktober!E9)</f>
        <v>0</v>
      </c>
      <c r="G9" s="19"/>
      <c r="H9" s="20"/>
    </row>
    <row r="10" spans="1:9" ht="18.600000000000001" customHeight="1" x14ac:dyDescent="0.3">
      <c r="B10" s="17">
        <v>7</v>
      </c>
      <c r="C10" s="18"/>
      <c r="D10" s="18"/>
      <c r="E10" s="18">
        <f t="shared" si="0"/>
        <v>0</v>
      </c>
      <c r="F10" s="18">
        <f>IF(OR(G10="U",G10="K",G10="F",G10="B"),'Allgemeine Informationen'!$C$7,Oktober!D10-Oktober!C10-Oktober!E10)</f>
        <v>0.1666666666666666</v>
      </c>
      <c r="G10" s="19" t="s">
        <v>37</v>
      </c>
      <c r="H10" s="20"/>
    </row>
    <row r="11" spans="1:9" ht="18.600000000000001" customHeight="1" x14ac:dyDescent="0.3">
      <c r="B11" s="17">
        <v>8</v>
      </c>
      <c r="C11" s="18"/>
      <c r="D11" s="18"/>
      <c r="E11" s="18">
        <f t="shared" si="0"/>
        <v>0</v>
      </c>
      <c r="F11" s="18">
        <f>IF(OR(G11="U",G11="K",G11="F",G11="B"),'Allgemeine Informationen'!$C$7,Oktober!D11-Oktober!C11-Oktober!E11)</f>
        <v>0.1666666666666666</v>
      </c>
      <c r="G11" s="19" t="s">
        <v>37</v>
      </c>
      <c r="H11" s="20"/>
    </row>
    <row r="12" spans="1:9" ht="18.600000000000001" customHeight="1" x14ac:dyDescent="0.3">
      <c r="B12" s="17">
        <v>9</v>
      </c>
      <c r="C12" s="18"/>
      <c r="D12" s="18"/>
      <c r="E12" s="18">
        <f t="shared" si="0"/>
        <v>0</v>
      </c>
      <c r="F12" s="18">
        <f>IF(OR(G12="U",G12="K",G12="F",G12="B"),'Allgemeine Informationen'!$C$7,Oktober!D12-Oktober!C12-Oktober!E12)</f>
        <v>0</v>
      </c>
      <c r="G12" s="19"/>
      <c r="H12" s="20"/>
    </row>
    <row r="13" spans="1:9" ht="18.600000000000001" customHeight="1" x14ac:dyDescent="0.3">
      <c r="B13" s="17">
        <v>10</v>
      </c>
      <c r="C13" s="18"/>
      <c r="D13" s="18"/>
      <c r="E13" s="18">
        <f t="shared" si="0"/>
        <v>0</v>
      </c>
      <c r="F13" s="18">
        <f>IF(OR(G13="U",G13="K",G13="F",G13="B"),'Allgemeine Informationen'!$C$7,Oktober!D13-Oktober!C13-Oktober!E13)</f>
        <v>0</v>
      </c>
      <c r="G13" s="19"/>
      <c r="H13" s="20"/>
    </row>
    <row r="14" spans="1:9" ht="18.600000000000001" customHeight="1" x14ac:dyDescent="0.3">
      <c r="B14" s="17">
        <v>11</v>
      </c>
      <c r="C14" s="18"/>
      <c r="D14" s="18"/>
      <c r="E14" s="18">
        <f t="shared" si="0"/>
        <v>0</v>
      </c>
      <c r="F14" s="18">
        <f>IF(OR(G14="U",G14="K",G14="F",G14="B"),'Allgemeine Informationen'!$C$7,Oktober!D14-Oktober!C14-Oktober!E14)</f>
        <v>0.1666666666666666</v>
      </c>
      <c r="G14" s="19" t="s">
        <v>37</v>
      </c>
      <c r="H14" s="20"/>
    </row>
    <row r="15" spans="1:9" ht="18.600000000000001" customHeight="1" x14ac:dyDescent="0.3">
      <c r="B15" s="17">
        <v>12</v>
      </c>
      <c r="C15" s="18"/>
      <c r="D15" s="18"/>
      <c r="E15" s="18">
        <f t="shared" si="0"/>
        <v>0</v>
      </c>
      <c r="F15" s="18">
        <f>IF(OR(G15="U",G15="K",G15="F",G15="B"),'Allgemeine Informationen'!$C$7,Oktober!D15-Oktober!C15-Oktober!E15)</f>
        <v>0.1666666666666666</v>
      </c>
      <c r="G15" s="19" t="s">
        <v>37</v>
      </c>
      <c r="H15" s="20"/>
    </row>
    <row r="16" spans="1:9" ht="18.600000000000001" customHeight="1" x14ac:dyDescent="0.3">
      <c r="B16" s="17">
        <v>13</v>
      </c>
      <c r="C16" s="18"/>
      <c r="D16" s="18"/>
      <c r="E16" s="18">
        <f t="shared" si="0"/>
        <v>0</v>
      </c>
      <c r="F16" s="18">
        <f>IF(OR(G16="U",G16="K",G16="F",G16="B"),'Allgemeine Informationen'!$C$7,Oktober!D16-Oktober!C16-Oktober!E16)</f>
        <v>0.1666666666666666</v>
      </c>
      <c r="G16" s="19" t="s">
        <v>37</v>
      </c>
      <c r="H16" s="20"/>
    </row>
    <row r="17" spans="2:8" ht="18.600000000000001" customHeight="1" x14ac:dyDescent="0.3">
      <c r="B17" s="17">
        <v>14</v>
      </c>
      <c r="C17" s="18">
        <v>0.52083333333333337</v>
      </c>
      <c r="D17" s="18">
        <v>0.64583333333333337</v>
      </c>
      <c r="E17" s="18">
        <f t="shared" si="0"/>
        <v>0</v>
      </c>
      <c r="F17" s="18">
        <f>IF(OR(G17="U",G17="K",G17="F",G17="B"),'Allgemeine Informationen'!$C$7,Oktober!D17-Oktober!C17-Oktober!E17)</f>
        <v>0.125</v>
      </c>
      <c r="G17" s="19"/>
      <c r="H17" s="20" t="s">
        <v>105</v>
      </c>
    </row>
    <row r="18" spans="2:8" ht="18.600000000000001" customHeight="1" x14ac:dyDescent="0.3">
      <c r="B18" s="17">
        <v>15</v>
      </c>
      <c r="C18" s="18">
        <v>0.625</v>
      </c>
      <c r="D18" s="18">
        <v>0.79166666666666663</v>
      </c>
      <c r="E18" s="18">
        <f t="shared" si="0"/>
        <v>0</v>
      </c>
      <c r="F18" s="18">
        <f>IF(OR(G18="U",G18="K",G18="F",G18="B"),'Allgemeine Informationen'!$C$7,Oktober!D18-Oktober!C18-Oktober!E18)</f>
        <v>0.16666666666666663</v>
      </c>
      <c r="G18" s="19"/>
      <c r="H18" s="20" t="s">
        <v>106</v>
      </c>
    </row>
    <row r="19" spans="2:8" ht="18.600000000000001" customHeight="1" x14ac:dyDescent="0.3">
      <c r="B19" s="17">
        <v>16</v>
      </c>
      <c r="C19" s="18"/>
      <c r="D19" s="18"/>
      <c r="E19" s="18">
        <f t="shared" si="0"/>
        <v>0</v>
      </c>
      <c r="F19" s="18">
        <f>IF(OR(G19="U",G19="K",G19="F",G19="B"),'Allgemeine Informationen'!$C$7,Oktober!D19-Oktober!C19-Oktober!E19)</f>
        <v>0</v>
      </c>
      <c r="G19" s="19"/>
      <c r="H19" s="20"/>
    </row>
    <row r="20" spans="2:8" ht="18.600000000000001" customHeight="1" x14ac:dyDescent="0.3">
      <c r="B20" s="17">
        <v>17</v>
      </c>
      <c r="C20" s="18">
        <v>0.625</v>
      </c>
      <c r="D20" s="18">
        <v>0.70833333333333337</v>
      </c>
      <c r="E20" s="18">
        <f t="shared" si="0"/>
        <v>0</v>
      </c>
      <c r="F20" s="18">
        <f>IF(OR(G20="U",G20="K",G20="F",G20="B"),'Allgemeine Informationen'!$C$7,Oktober!D20-Oktober!C20-Oktober!E20)</f>
        <v>8.333333333333337E-2</v>
      </c>
      <c r="G20" s="19"/>
      <c r="H20" s="20" t="s">
        <v>107</v>
      </c>
    </row>
    <row r="21" spans="2:8" ht="18.600000000000001" customHeight="1" x14ac:dyDescent="0.3">
      <c r="B21" s="17">
        <v>18</v>
      </c>
      <c r="C21" s="18">
        <v>0.39583333333333331</v>
      </c>
      <c r="D21" s="18">
        <v>0.77083333333333337</v>
      </c>
      <c r="E21" s="18">
        <f t="shared" si="0"/>
        <v>2.0833333333333332E-2</v>
      </c>
      <c r="F21" s="18">
        <f>IF(OR(G21="U",G21="K",G21="F",G21="B"),'Allgemeine Informationen'!$C$7,Oktober!D21-Oktober!C21-Oktober!E21)</f>
        <v>0.35416666666666674</v>
      </c>
      <c r="G21" s="19"/>
      <c r="H21" s="20" t="s">
        <v>108</v>
      </c>
    </row>
    <row r="22" spans="2:8" ht="18.600000000000001" customHeight="1" x14ac:dyDescent="0.3">
      <c r="B22" s="17">
        <v>19</v>
      </c>
      <c r="C22" s="18">
        <v>0.625</v>
      </c>
      <c r="D22" s="18">
        <v>0.77083333333333337</v>
      </c>
      <c r="E22" s="18">
        <f t="shared" si="0"/>
        <v>0</v>
      </c>
      <c r="F22" s="18">
        <f>IF(OR(G22="U",G22="K",G22="F",G22="B"),'Allgemeine Informationen'!$C$7,Oktober!D22-Oktober!C22-Oktober!E22)</f>
        <v>0.14583333333333337</v>
      </c>
      <c r="G22" s="19"/>
      <c r="H22" s="20" t="s">
        <v>109</v>
      </c>
    </row>
    <row r="23" spans="2:8" ht="18.600000000000001" customHeight="1" x14ac:dyDescent="0.3">
      <c r="B23" s="17">
        <v>20</v>
      </c>
      <c r="C23" s="18">
        <v>0.60416666666666663</v>
      </c>
      <c r="D23" s="18">
        <v>0.66666666666666663</v>
      </c>
      <c r="E23" s="18">
        <f t="shared" si="0"/>
        <v>0</v>
      </c>
      <c r="F23" s="18">
        <f>IF(OR(G23="U",G23="K",G23="F",G23="B"),'Allgemeine Informationen'!$C$7,Oktober!D23-Oktober!C23-Oktober!E23)</f>
        <v>6.25E-2</v>
      </c>
      <c r="G23" s="19"/>
      <c r="H23" s="20" t="s">
        <v>110</v>
      </c>
    </row>
    <row r="24" spans="2:8" ht="18.600000000000001" customHeight="1" x14ac:dyDescent="0.3">
      <c r="B24" s="17">
        <v>21</v>
      </c>
      <c r="C24" s="18">
        <v>0.41666666666666669</v>
      </c>
      <c r="D24" s="18">
        <v>0.66666666666666663</v>
      </c>
      <c r="E24" s="18">
        <v>2.0833333333333332E-2</v>
      </c>
      <c r="F24" s="18">
        <f>IF(OR(G24="U",G24="K",G24="F",G24="B"),'Allgemeine Informationen'!$C$7,Oktober!D24-Oktober!C24-Oktober!E24)</f>
        <v>0.2291666666666666</v>
      </c>
      <c r="G24" s="19"/>
      <c r="H24" s="20" t="s">
        <v>111</v>
      </c>
    </row>
    <row r="25" spans="2:8" ht="18.600000000000001" customHeight="1" x14ac:dyDescent="0.3">
      <c r="B25" s="17">
        <v>22</v>
      </c>
      <c r="C25" s="18">
        <v>0.39583333333333331</v>
      </c>
      <c r="D25" s="18">
        <v>0.625</v>
      </c>
      <c r="E25" s="18">
        <v>4.1666666666666664E-2</v>
      </c>
      <c r="F25" s="18">
        <f>IF(OR(G25="U",G25="K",G25="F",G25="B"),'Allgemeine Informationen'!$C$7,Oktober!D25-Oktober!C25-Oktober!E25)</f>
        <v>0.18750000000000003</v>
      </c>
      <c r="G25" s="19"/>
      <c r="H25" s="20" t="s">
        <v>112</v>
      </c>
    </row>
    <row r="26" spans="2:8" ht="18.600000000000001" customHeight="1" x14ac:dyDescent="0.3">
      <c r="B26" s="17">
        <v>23</v>
      </c>
      <c r="C26" s="18"/>
      <c r="D26" s="18"/>
      <c r="E26" s="18">
        <f t="shared" si="0"/>
        <v>0</v>
      </c>
      <c r="F26" s="18">
        <f>IF(OR(G26="U",G26="K",G26="F",G26="B"),'Allgemeine Informationen'!$C$7,Oktober!D26-Oktober!C26-Oktober!E26)</f>
        <v>0</v>
      </c>
      <c r="G26" s="19"/>
      <c r="H26" s="20"/>
    </row>
    <row r="27" spans="2:8" ht="18.600000000000001" customHeight="1" x14ac:dyDescent="0.3">
      <c r="B27" s="17">
        <v>24</v>
      </c>
      <c r="C27" s="18"/>
      <c r="D27" s="18"/>
      <c r="E27" s="18">
        <f t="shared" si="0"/>
        <v>0</v>
      </c>
      <c r="F27" s="18">
        <f>IF(OR(G27="U",G27="K",G27="F",G27="B"),'Allgemeine Informationen'!$C$7,Oktober!D27-Oktober!C27-Oktober!E27)</f>
        <v>0</v>
      </c>
      <c r="G27" s="19"/>
      <c r="H27" s="20"/>
    </row>
    <row r="28" spans="2:8" ht="18.600000000000001" customHeight="1" x14ac:dyDescent="0.3">
      <c r="B28" s="17">
        <v>25</v>
      </c>
      <c r="C28" s="18">
        <v>0.60416666666666663</v>
      </c>
      <c r="D28" s="18">
        <v>0.9375</v>
      </c>
      <c r="E28" s="18">
        <v>6.25E-2</v>
      </c>
      <c r="F28" s="18">
        <f>IF(OR(G28="U",G28="K",G28="F",G28="B"),'Allgemeine Informationen'!$C$7,Oktober!D28-Oktober!C28-Oktober!E28)</f>
        <v>0.27083333333333337</v>
      </c>
      <c r="G28" s="19"/>
      <c r="H28" s="20" t="s">
        <v>113</v>
      </c>
    </row>
    <row r="29" spans="2:8" ht="18.600000000000001" customHeight="1" x14ac:dyDescent="0.3">
      <c r="B29" s="17">
        <v>26</v>
      </c>
      <c r="C29" s="18">
        <v>0.6875</v>
      </c>
      <c r="D29" s="18">
        <v>0.70833333333333337</v>
      </c>
      <c r="E29" s="18">
        <f t="shared" si="0"/>
        <v>0</v>
      </c>
      <c r="F29" s="18">
        <f>IF(OR(G29="U",G29="K",G29="F",G29="B"),'Allgemeine Informationen'!$C$7,Oktober!D29-Oktober!C29-Oktober!E29)</f>
        <v>2.083333333333337E-2</v>
      </c>
      <c r="G29" s="19"/>
      <c r="H29" s="20" t="s">
        <v>114</v>
      </c>
    </row>
    <row r="30" spans="2:8" ht="18.600000000000001" customHeight="1" x14ac:dyDescent="0.3">
      <c r="B30" s="17">
        <v>27</v>
      </c>
      <c r="C30" s="18">
        <v>0.4375</v>
      </c>
      <c r="D30" s="18">
        <v>0.91666666666666663</v>
      </c>
      <c r="E30" s="18">
        <v>0.20833333333333334</v>
      </c>
      <c r="F30" s="18">
        <f>IF(OR(G30="U",G30="K",G30="F",G30="B"),'Allgemeine Informationen'!$C$7,Oktober!D30-Oktober!C30-Oktober!E30)</f>
        <v>0.27083333333333326</v>
      </c>
      <c r="G30" s="19"/>
      <c r="H30" s="20" t="s">
        <v>116</v>
      </c>
    </row>
    <row r="31" spans="2:8" ht="18.600000000000001" customHeight="1" x14ac:dyDescent="0.3">
      <c r="B31" s="17">
        <v>28</v>
      </c>
      <c r="C31" s="18">
        <v>0.5</v>
      </c>
      <c r="D31" s="18">
        <v>0.83333333333333337</v>
      </c>
      <c r="E31" s="18">
        <v>4.1666666666666664E-2</v>
      </c>
      <c r="F31" s="18">
        <f>IF(OR(G31="U",G31="K",G31="F",G31="B"),'Allgemeine Informationen'!$C$7,Oktober!D31-Oktober!C31-Oktober!E31)</f>
        <v>0.29166666666666669</v>
      </c>
      <c r="G31" s="19"/>
      <c r="H31" s="20" t="s">
        <v>115</v>
      </c>
    </row>
    <row r="32" spans="2:8" ht="18.600000000000001" customHeight="1" x14ac:dyDescent="0.3">
      <c r="B32" s="17">
        <v>29</v>
      </c>
      <c r="C32" s="18">
        <v>0.39583333333333331</v>
      </c>
      <c r="D32" s="18">
        <v>0.625</v>
      </c>
      <c r="E32" s="18">
        <v>2.0833333333333332E-2</v>
      </c>
      <c r="F32" s="18">
        <f>IF(OR(G32="U",G32="K",G32="F",G32="B"),'Allgemeine Informationen'!$C$7,Oktober!D32-Oktober!C32-Oktober!E32)</f>
        <v>0.20833333333333334</v>
      </c>
      <c r="G32" s="19"/>
      <c r="H32" s="20" t="s">
        <v>117</v>
      </c>
    </row>
    <row r="33" spans="1:8" ht="18.600000000000001" customHeight="1" x14ac:dyDescent="0.3">
      <c r="B33" s="17">
        <v>30</v>
      </c>
      <c r="C33" s="18"/>
      <c r="D33" s="18"/>
      <c r="E33" s="18">
        <f t="shared" si="0"/>
        <v>0</v>
      </c>
      <c r="F33" s="18">
        <f>IF(OR(G33="U",G33="K",G33="F",G33="B"),'Allgemeine Informationen'!$C$7,Oktober!D33-Oktober!C33-Oktober!E33)</f>
        <v>0</v>
      </c>
      <c r="G33" s="19"/>
      <c r="H33" s="20"/>
    </row>
    <row r="34" spans="1:8" ht="18.600000000000001" customHeight="1" x14ac:dyDescent="0.3">
      <c r="B34" s="17">
        <v>31</v>
      </c>
      <c r="C34" s="18"/>
      <c r="D34" s="18"/>
      <c r="E34" s="18">
        <f t="shared" si="0"/>
        <v>0</v>
      </c>
      <c r="F34" s="18">
        <f>IF(OR(G34="U",G34="K",G34="F",G34="B"),'Allgemeine Informationen'!$C$7,Oktober!D34-Oktober!C34-Oktober!E34)</f>
        <v>0</v>
      </c>
      <c r="G34" s="19"/>
      <c r="H34" s="20"/>
    </row>
    <row r="35" spans="1:8" ht="18.600000000000001" customHeight="1" x14ac:dyDescent="0.3">
      <c r="C35" s="36" t="s">
        <v>32</v>
      </c>
      <c r="D35" s="36"/>
      <c r="E35" s="36"/>
      <c r="F35" s="18">
        <f>SUM(F4:F34)</f>
        <v>4.0138888888888884</v>
      </c>
      <c r="G35" s="9">
        <f>COUNTIFS(G4:G34,"U")</f>
        <v>5</v>
      </c>
    </row>
    <row r="36" spans="1:8" ht="18.600000000000001" customHeight="1" x14ac:dyDescent="0.3">
      <c r="C36" s="33" t="s">
        <v>33</v>
      </c>
      <c r="D36" s="33"/>
      <c r="E36" s="33"/>
      <c r="F36" s="18">
        <f>'Allgemeine Informationen'!C7*'Allgemeine Informationen'!F7</f>
        <v>3.4999999999999987</v>
      </c>
    </row>
    <row r="37" spans="1:8" ht="18.600000000000001" customHeight="1" x14ac:dyDescent="0.3">
      <c r="C37" s="33" t="s">
        <v>34</v>
      </c>
      <c r="D37" s="33"/>
      <c r="E37" s="33"/>
      <c r="F37" s="18">
        <f>September!F38</f>
        <v>0.50000000000000444</v>
      </c>
    </row>
    <row r="38" spans="1:8" ht="18.600000000000001" customHeight="1" x14ac:dyDescent="0.3">
      <c r="C38" s="33" t="s">
        <v>35</v>
      </c>
      <c r="D38" s="33"/>
      <c r="E38" s="33"/>
      <c r="F38" s="18">
        <f>F35-F36+F37</f>
        <v>1.0138888888888942</v>
      </c>
    </row>
    <row r="39" spans="1:8" ht="18.600000000000001" customHeight="1" x14ac:dyDescent="0.3">
      <c r="A39" s="23" t="s">
        <v>36</v>
      </c>
      <c r="B39" s="24"/>
      <c r="C39" s="25"/>
    </row>
    <row r="40" spans="1:8" ht="18.600000000000001" customHeight="1" x14ac:dyDescent="0.3">
      <c r="A40" s="26" t="s">
        <v>37</v>
      </c>
      <c r="B40" s="13" t="s">
        <v>38</v>
      </c>
      <c r="C40" s="27" t="s">
        <v>39</v>
      </c>
    </row>
    <row r="41" spans="1:8" ht="18.600000000000001" customHeight="1" x14ac:dyDescent="0.3">
      <c r="A41" s="26" t="s">
        <v>40</v>
      </c>
      <c r="B41" s="13" t="s">
        <v>38</v>
      </c>
      <c r="C41" s="27" t="s">
        <v>41</v>
      </c>
      <c r="E41" s="34" t="s">
        <v>42</v>
      </c>
      <c r="F41" s="34"/>
      <c r="G41" s="34"/>
      <c r="H41" s="34"/>
    </row>
    <row r="42" spans="1:8" ht="18.600000000000001" customHeight="1" x14ac:dyDescent="0.3">
      <c r="A42" s="26" t="s">
        <v>43</v>
      </c>
      <c r="B42" s="13" t="s">
        <v>38</v>
      </c>
      <c r="C42" s="27" t="s">
        <v>44</v>
      </c>
    </row>
    <row r="43" spans="1:8" ht="18.600000000000001" customHeight="1" x14ac:dyDescent="0.3">
      <c r="A43" s="28" t="s">
        <v>45</v>
      </c>
      <c r="B43" s="29" t="s">
        <v>38</v>
      </c>
      <c r="C43" s="30" t="s">
        <v>46</v>
      </c>
      <c r="E43" s="34" t="s">
        <v>47</v>
      </c>
      <c r="F43" s="34"/>
      <c r="G43" s="34"/>
      <c r="H43" s="34"/>
    </row>
  </sheetData>
  <mergeCells count="8">
    <mergeCell ref="C38:E38"/>
    <mergeCell ref="E41:H41"/>
    <mergeCell ref="E43:H43"/>
    <mergeCell ref="C1:E1"/>
    <mergeCell ref="G1:H1"/>
    <mergeCell ref="C35:E35"/>
    <mergeCell ref="C36:E36"/>
    <mergeCell ref="C37:E37"/>
  </mergeCells>
  <pageMargins left="0.17708333333333301" right="0.30208333333333298" top="0.35416666666666702" bottom="0.33333333333333298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K43"/>
  <sheetViews>
    <sheetView showGridLines="0" topLeftCell="B25" zoomScale="130" zoomScaleNormal="130" workbookViewId="0">
      <selection activeCell="H32" sqref="H32"/>
    </sheetView>
  </sheetViews>
  <sheetFormatPr baseColWidth="10" defaultColWidth="8.88671875" defaultRowHeight="14.4" x14ac:dyDescent="0.3"/>
  <cols>
    <col min="1" max="1" width="3.5546875" style="9" customWidth="1"/>
    <col min="2" max="2" width="8.44140625" style="9" customWidth="1"/>
    <col min="3" max="5" width="11.6640625" style="9" customWidth="1"/>
    <col min="6" max="6" width="14.109375" style="9" customWidth="1"/>
    <col min="7" max="7" width="12" style="9" customWidth="1"/>
    <col min="8" max="8" width="22.5546875" style="9" customWidth="1"/>
    <col min="9" max="9" width="2.6640625" style="9" customWidth="1"/>
    <col min="10" max="1025" width="11.44140625" style="9"/>
  </cols>
  <sheetData>
    <row r="1" spans="1:9" s="12" customFormat="1" ht="18.600000000000001" customHeight="1" x14ac:dyDescent="0.3">
      <c r="A1" s="10"/>
      <c r="B1" s="11" t="s">
        <v>22</v>
      </c>
      <c r="C1" s="35" t="str">
        <f>'Allgemeine Informationen'!C3</f>
        <v>Uta Boßmann</v>
      </c>
      <c r="D1" s="35"/>
      <c r="E1" s="35"/>
      <c r="F1" s="11" t="s">
        <v>23</v>
      </c>
      <c r="G1" s="35" t="str">
        <f>'Allgemeine Informationen'!C4</f>
        <v>Vorstand</v>
      </c>
      <c r="H1" s="35"/>
      <c r="I1" s="10"/>
    </row>
    <row r="2" spans="1:9" ht="18.600000000000001" customHeight="1" x14ac:dyDescent="0.3">
      <c r="A2" s="13"/>
      <c r="B2" s="14" t="s">
        <v>24</v>
      </c>
      <c r="C2" s="15" t="str">
        <f>'Allgemeine Informationen'!E8</f>
        <v>November</v>
      </c>
      <c r="D2" s="16"/>
      <c r="E2" s="16"/>
      <c r="F2" s="13"/>
      <c r="G2" s="16"/>
      <c r="H2" s="16"/>
    </row>
    <row r="3" spans="1:9" ht="18.600000000000001" customHeight="1" x14ac:dyDescent="0.3">
      <c r="B3" s="17" t="s">
        <v>25</v>
      </c>
      <c r="C3" s="17" t="s">
        <v>26</v>
      </c>
      <c r="D3" s="17" t="s">
        <v>27</v>
      </c>
      <c r="E3" s="17" t="s">
        <v>28</v>
      </c>
      <c r="F3" s="17" t="s">
        <v>29</v>
      </c>
      <c r="G3" s="17" t="s">
        <v>30</v>
      </c>
      <c r="H3" s="17" t="s">
        <v>31</v>
      </c>
    </row>
    <row r="4" spans="1:9" ht="18.600000000000001" customHeight="1" x14ac:dyDescent="0.3">
      <c r="B4" s="17">
        <v>1</v>
      </c>
      <c r="C4" s="18">
        <v>0.5</v>
      </c>
      <c r="D4" s="18">
        <v>0.54166666666666663</v>
      </c>
      <c r="E4" s="18">
        <f t="shared" ref="E4:E34" si="0">IF(D4-C4 &gt;= TIMEVALUE("9:01"), TIMEVALUE("0:45"), IF(D4-C4 &gt;= TIMEVALUE("6:01"), TIMEVALUE("0:30"), 0))</f>
        <v>0</v>
      </c>
      <c r="F4" s="18">
        <f>IF(OR(G4="U",G4="K",G4="F",G4="B"),'Allgemeine Informationen'!$C$7,November!D4-November!C4-November!E4)</f>
        <v>4.166666666666663E-2</v>
      </c>
      <c r="G4" s="19"/>
      <c r="H4" s="20" t="s">
        <v>118</v>
      </c>
    </row>
    <row r="5" spans="1:9" ht="18.600000000000001" customHeight="1" x14ac:dyDescent="0.3">
      <c r="B5" s="17">
        <v>2</v>
      </c>
      <c r="C5" s="18">
        <v>0.4375</v>
      </c>
      <c r="D5" s="18">
        <v>0.5625</v>
      </c>
      <c r="E5" s="18">
        <f t="shared" si="0"/>
        <v>0</v>
      </c>
      <c r="F5" s="18">
        <f>IF(OR(G5="U",G5="K",G5="F",G5="B"),'Allgemeine Informationen'!$C$7,November!D5-November!C5-November!E5)</f>
        <v>0.125</v>
      </c>
      <c r="H5" s="20" t="s">
        <v>119</v>
      </c>
    </row>
    <row r="6" spans="1:9" ht="18.600000000000001" customHeight="1" x14ac:dyDescent="0.3">
      <c r="B6" s="17">
        <v>3</v>
      </c>
      <c r="C6" s="18">
        <v>0.58333333333333337</v>
      </c>
      <c r="D6" s="18">
        <v>0.625</v>
      </c>
      <c r="E6" s="18">
        <f t="shared" si="0"/>
        <v>0</v>
      </c>
      <c r="F6" s="18">
        <f>IF(OR(G6="U",G6="K",G6="F",G6="B"),'Allgemeine Informationen'!$C$7,November!D6-November!C6-November!E6)</f>
        <v>4.166666666666663E-2</v>
      </c>
      <c r="G6" s="19"/>
      <c r="H6" s="20" t="s">
        <v>120</v>
      </c>
    </row>
    <row r="7" spans="1:9" ht="18.600000000000001" customHeight="1" x14ac:dyDescent="0.3">
      <c r="B7" s="17">
        <v>4</v>
      </c>
      <c r="C7" s="18">
        <v>0.70833333333333337</v>
      </c>
      <c r="D7" s="18">
        <v>0.79166666666666663</v>
      </c>
      <c r="E7" s="18">
        <f t="shared" si="0"/>
        <v>0</v>
      </c>
      <c r="F7" s="18">
        <f>IF(OR(G7="U",G7="K",G7="F",G7="B"),'Allgemeine Informationen'!$C$7,November!D7-November!C7-November!E7)</f>
        <v>8.3333333333333259E-2</v>
      </c>
      <c r="G7" s="19"/>
      <c r="H7" s="20" t="s">
        <v>121</v>
      </c>
    </row>
    <row r="8" spans="1:9" ht="18.600000000000001" customHeight="1" x14ac:dyDescent="0.3">
      <c r="B8" s="17">
        <v>5</v>
      </c>
      <c r="C8" s="18">
        <v>0.45833333333333331</v>
      </c>
      <c r="D8" s="18">
        <v>0.73958333333333337</v>
      </c>
      <c r="E8" s="18">
        <f t="shared" si="0"/>
        <v>2.0833333333333332E-2</v>
      </c>
      <c r="F8" s="18">
        <f>IF(OR(G8="U",G8="K",G8="F",G8="B"),'Allgemeine Informationen'!$C$7,November!D8-November!C8-November!E8)</f>
        <v>0.26041666666666674</v>
      </c>
      <c r="G8" s="19"/>
      <c r="H8" s="20" t="s">
        <v>123</v>
      </c>
    </row>
    <row r="9" spans="1:9" ht="18.600000000000001" customHeight="1" x14ac:dyDescent="0.3">
      <c r="B9" s="17">
        <v>6</v>
      </c>
      <c r="C9" s="18"/>
      <c r="D9" s="18"/>
      <c r="E9" s="18">
        <f t="shared" si="0"/>
        <v>0</v>
      </c>
      <c r="F9" s="18">
        <f>IF(OR(G9="U",G9="K",G9="F",G9="B"),'Allgemeine Informationen'!$C$7,November!D9-November!C9-November!E9)</f>
        <v>0</v>
      </c>
      <c r="G9" s="19"/>
      <c r="H9" s="20"/>
    </row>
    <row r="10" spans="1:9" ht="18.600000000000001" customHeight="1" x14ac:dyDescent="0.3">
      <c r="B10" s="17">
        <v>7</v>
      </c>
      <c r="C10" s="18"/>
      <c r="D10" s="18"/>
      <c r="E10" s="18">
        <f t="shared" si="0"/>
        <v>0</v>
      </c>
      <c r="F10" s="18">
        <f>IF(OR(G10="U",G10="K",G10="F",G10="B"),'Allgemeine Informationen'!$C$7,November!D10-November!C10-November!E10)</f>
        <v>0</v>
      </c>
      <c r="G10" s="19"/>
      <c r="H10" s="20"/>
    </row>
    <row r="11" spans="1:9" ht="18.600000000000001" customHeight="1" x14ac:dyDescent="0.3">
      <c r="B11" s="17">
        <v>8</v>
      </c>
      <c r="C11" s="18">
        <v>0.58333333333333337</v>
      </c>
      <c r="D11" s="18">
        <v>0.70833333333333337</v>
      </c>
      <c r="E11" s="18">
        <f t="shared" si="0"/>
        <v>0</v>
      </c>
      <c r="F11" s="18">
        <f>IF(OR(G11="U",G11="K",G11="F",G11="B"),'Allgemeine Informationen'!$C$7,November!D11-November!C11-November!E11)</f>
        <v>0.125</v>
      </c>
      <c r="G11" s="19"/>
      <c r="H11" s="20" t="s">
        <v>122</v>
      </c>
    </row>
    <row r="12" spans="1:9" ht="18.600000000000001" customHeight="1" x14ac:dyDescent="0.3">
      <c r="B12" s="17">
        <v>9</v>
      </c>
      <c r="C12" s="18">
        <v>0.5</v>
      </c>
      <c r="D12" s="18">
        <v>0.5625</v>
      </c>
      <c r="E12" s="18">
        <f t="shared" si="0"/>
        <v>0</v>
      </c>
      <c r="F12" s="18">
        <f>IF(OR(G12="U",G12="K",G12="F",G12="B"),'Allgemeine Informationen'!$C$7,November!D12-November!C12-November!E12)</f>
        <v>6.25E-2</v>
      </c>
      <c r="G12" s="19"/>
      <c r="H12" s="20" t="s">
        <v>124</v>
      </c>
    </row>
    <row r="13" spans="1:9" ht="18.600000000000001" customHeight="1" x14ac:dyDescent="0.3">
      <c r="B13" s="17">
        <v>10</v>
      </c>
      <c r="C13" s="18">
        <v>0.4375</v>
      </c>
      <c r="D13" s="18">
        <v>0.77083333333333337</v>
      </c>
      <c r="E13" s="18">
        <v>4.1666666666666664E-2</v>
      </c>
      <c r="F13" s="18">
        <f>IF(OR(G13="U",G13="K",G13="F",G13="B"),'Allgemeine Informationen'!$C$7,November!D13-November!C13-November!E13)</f>
        <v>0.29166666666666669</v>
      </c>
      <c r="G13" s="19"/>
      <c r="H13" s="20" t="s">
        <v>125</v>
      </c>
    </row>
    <row r="14" spans="1:9" ht="18.600000000000001" customHeight="1" x14ac:dyDescent="0.3">
      <c r="B14" s="17">
        <v>11</v>
      </c>
      <c r="C14" s="18">
        <v>0.41666666666666669</v>
      </c>
      <c r="D14" s="18">
        <v>0.66666666666666663</v>
      </c>
      <c r="E14" s="18">
        <f t="shared" si="0"/>
        <v>0</v>
      </c>
      <c r="F14" s="18">
        <f>IF(OR(G14="U",G14="K",G14="F",G14="B"),'Allgemeine Informationen'!$C$7,November!D14-November!C14-November!E14)</f>
        <v>0.24999999999999994</v>
      </c>
      <c r="G14" s="19"/>
      <c r="H14" s="20" t="s">
        <v>129</v>
      </c>
    </row>
    <row r="15" spans="1:9" ht="18.600000000000001" customHeight="1" x14ac:dyDescent="0.3">
      <c r="B15" s="17">
        <v>12</v>
      </c>
      <c r="C15" s="18">
        <v>0.41666666666666669</v>
      </c>
      <c r="D15" s="18">
        <v>0.70833333333333337</v>
      </c>
      <c r="E15" s="18">
        <f t="shared" si="0"/>
        <v>2.0833333333333332E-2</v>
      </c>
      <c r="F15" s="18">
        <f>IF(OR(G15="U",G15="K",G15="F",G15="B"),'Allgemeine Informationen'!$C$7,November!D15-November!C15-November!E15)</f>
        <v>0.27083333333333337</v>
      </c>
      <c r="G15" s="19"/>
      <c r="H15" s="20" t="s">
        <v>128</v>
      </c>
    </row>
    <row r="16" spans="1:9" ht="18.600000000000001" customHeight="1" x14ac:dyDescent="0.3">
      <c r="B16" s="17">
        <v>13</v>
      </c>
      <c r="C16" s="18"/>
      <c r="D16" s="18"/>
      <c r="E16" s="18">
        <f t="shared" si="0"/>
        <v>0</v>
      </c>
      <c r="F16" s="18">
        <f>IF(OR(G16="U",G16="K",G16="F",G16="B"),'Allgemeine Informationen'!$C$7,November!D16-November!C16-November!E16)</f>
        <v>0</v>
      </c>
      <c r="G16" s="19"/>
      <c r="H16" s="20"/>
    </row>
    <row r="17" spans="2:8" ht="18.600000000000001" customHeight="1" x14ac:dyDescent="0.3">
      <c r="B17" s="17">
        <v>14</v>
      </c>
      <c r="C17" s="18">
        <v>0.625</v>
      </c>
      <c r="D17" s="18">
        <v>0.75</v>
      </c>
      <c r="E17" s="18">
        <f t="shared" si="0"/>
        <v>0</v>
      </c>
      <c r="F17" s="18">
        <f>IF(OR(G17="U",G17="K",G17="F",G17="B"),'Allgemeine Informationen'!$C$7,November!D17-November!C17-November!E17)</f>
        <v>0.125</v>
      </c>
      <c r="G17" s="19"/>
      <c r="H17" s="20" t="s">
        <v>126</v>
      </c>
    </row>
    <row r="18" spans="2:8" ht="18.600000000000001" customHeight="1" x14ac:dyDescent="0.3">
      <c r="B18" s="17">
        <v>15</v>
      </c>
      <c r="C18" s="18">
        <v>0.70833333333333337</v>
      </c>
      <c r="D18" s="18">
        <v>0.83333333333333337</v>
      </c>
      <c r="E18" s="18">
        <f t="shared" si="0"/>
        <v>0</v>
      </c>
      <c r="F18" s="18">
        <f>IF(OR(G18="U",G18="K",G18="F",G18="B"),'Allgemeine Informationen'!$C$7,November!D18-November!C18-November!E18)</f>
        <v>0.125</v>
      </c>
      <c r="G18" s="19"/>
      <c r="H18" s="20" t="s">
        <v>127</v>
      </c>
    </row>
    <row r="19" spans="2:8" ht="18.600000000000001" customHeight="1" x14ac:dyDescent="0.3">
      <c r="B19" s="17">
        <v>16</v>
      </c>
      <c r="C19" s="18">
        <v>0.45833333333333331</v>
      </c>
      <c r="D19" s="18">
        <v>0.54166666666666663</v>
      </c>
      <c r="E19" s="18">
        <f t="shared" si="0"/>
        <v>0</v>
      </c>
      <c r="F19" s="18">
        <f>IF(OR(G19="U",G19="K",G19="F",G19="B"),'Allgemeine Informationen'!$C$7,November!D19-November!C19-November!E19)</f>
        <v>8.3333333333333315E-2</v>
      </c>
      <c r="G19" s="19"/>
      <c r="H19" s="20" t="s">
        <v>131</v>
      </c>
    </row>
    <row r="20" spans="2:8" ht="18.600000000000001" customHeight="1" x14ac:dyDescent="0.3">
      <c r="B20" s="17">
        <v>17</v>
      </c>
      <c r="C20" s="18"/>
      <c r="D20" s="18"/>
      <c r="E20" s="18">
        <f t="shared" si="0"/>
        <v>0</v>
      </c>
      <c r="F20" s="18">
        <f>IF(OR(G20="U",G20="K",G20="F",G20="B"),'Allgemeine Informationen'!$C$7,November!D20-November!C20-November!E20)</f>
        <v>0</v>
      </c>
      <c r="G20" s="19"/>
      <c r="H20" s="20"/>
    </row>
    <row r="21" spans="2:8" ht="18.600000000000001" customHeight="1" x14ac:dyDescent="0.3">
      <c r="B21" s="17">
        <v>18</v>
      </c>
      <c r="C21" s="18">
        <v>0.70833333333333337</v>
      </c>
      <c r="D21" s="18">
        <v>0.79166666666666663</v>
      </c>
      <c r="E21" s="18">
        <f t="shared" si="0"/>
        <v>0</v>
      </c>
      <c r="F21" s="18">
        <f>IF(OR(G21="U",G21="K",G21="F",G21="B"),'Allgemeine Informationen'!$C$7,November!D21-November!C21-November!E21)</f>
        <v>8.3333333333333259E-2</v>
      </c>
      <c r="G21" s="19"/>
      <c r="H21" s="20" t="s">
        <v>130</v>
      </c>
    </row>
    <row r="22" spans="2:8" ht="18.600000000000001" customHeight="1" x14ac:dyDescent="0.3">
      <c r="B22" s="17">
        <v>19</v>
      </c>
      <c r="C22" s="18">
        <v>0.45833333333333331</v>
      </c>
      <c r="D22" s="18">
        <v>0.75</v>
      </c>
      <c r="E22" s="18">
        <f t="shared" si="0"/>
        <v>2.0833333333333332E-2</v>
      </c>
      <c r="F22" s="18">
        <f>IF(OR(G22="U",G22="K",G22="F",G22="B"),'Allgemeine Informationen'!$C$7,November!D22-November!C22-November!E22)</f>
        <v>0.27083333333333337</v>
      </c>
      <c r="G22" s="19"/>
      <c r="H22" s="20" t="s">
        <v>133</v>
      </c>
    </row>
    <row r="23" spans="2:8" ht="18.600000000000001" customHeight="1" x14ac:dyDescent="0.3">
      <c r="B23" s="17">
        <v>20</v>
      </c>
      <c r="C23" s="18"/>
      <c r="D23" s="18"/>
      <c r="E23" s="18">
        <f t="shared" si="0"/>
        <v>0</v>
      </c>
      <c r="F23" s="18">
        <f>IF(OR(G23="U",G23="K",G23="F",G23="B"),'Allgemeine Informationen'!$C$7,November!D23-November!C23-November!E23)</f>
        <v>0</v>
      </c>
      <c r="G23" s="19"/>
      <c r="H23" s="20"/>
    </row>
    <row r="24" spans="2:8" ht="18.600000000000001" customHeight="1" x14ac:dyDescent="0.3">
      <c r="B24" s="17">
        <v>21</v>
      </c>
      <c r="C24" s="18"/>
      <c r="D24" s="18"/>
      <c r="E24" s="18">
        <f t="shared" si="0"/>
        <v>0</v>
      </c>
      <c r="F24" s="18">
        <f>IF(OR(G24="U",G24="K",G24="F",G24="B"),'Allgemeine Informationen'!$C$7,November!D24-November!C24-November!E24)</f>
        <v>0</v>
      </c>
      <c r="G24" s="19"/>
      <c r="H24" s="20"/>
    </row>
    <row r="25" spans="2:8" ht="18.600000000000001" customHeight="1" x14ac:dyDescent="0.3">
      <c r="B25" s="17">
        <v>22</v>
      </c>
      <c r="C25" s="18">
        <v>0.41666666666666669</v>
      </c>
      <c r="D25" s="18">
        <v>0.72916666666666663</v>
      </c>
      <c r="E25" s="18">
        <v>4.1666666666666664E-2</v>
      </c>
      <c r="F25" s="18">
        <f>IF(OR(G25="U",G25="K",G25="F",G25="B"),'Allgemeine Informationen'!$C$7,November!D25-November!C25-November!E25)</f>
        <v>0.27083333333333326</v>
      </c>
      <c r="G25" s="19"/>
      <c r="H25" s="20" t="s">
        <v>132</v>
      </c>
    </row>
    <row r="26" spans="2:8" ht="18.600000000000001" customHeight="1" x14ac:dyDescent="0.3">
      <c r="B26" s="17">
        <v>23</v>
      </c>
      <c r="C26" s="18">
        <v>0.4375</v>
      </c>
      <c r="D26" s="18">
        <v>0.75</v>
      </c>
      <c r="E26" s="18">
        <f t="shared" si="0"/>
        <v>2.0833333333333332E-2</v>
      </c>
      <c r="F26" s="18">
        <f>IF(OR(G26="U",G26="K",G26="F",G26="B"),'Allgemeine Informationen'!$C$7,November!D26-November!C26-November!E26)</f>
        <v>0.29166666666666669</v>
      </c>
      <c r="G26" s="19"/>
      <c r="H26" s="20" t="s">
        <v>134</v>
      </c>
    </row>
    <row r="27" spans="2:8" ht="18.600000000000001" customHeight="1" x14ac:dyDescent="0.3">
      <c r="B27" s="17">
        <v>24</v>
      </c>
      <c r="C27" s="18">
        <v>0.60416666666666663</v>
      </c>
      <c r="D27" s="18">
        <v>0.6875</v>
      </c>
      <c r="E27" s="18">
        <f t="shared" si="0"/>
        <v>0</v>
      </c>
      <c r="F27" s="18">
        <f>IF(OR(G27="U",G27="K",G27="F",G27="B"),'Allgemeine Informationen'!$C$7,November!D27-November!C27-November!E27)</f>
        <v>8.333333333333337E-2</v>
      </c>
      <c r="G27" s="19"/>
      <c r="H27" s="20" t="s">
        <v>135</v>
      </c>
    </row>
    <row r="28" spans="2:8" ht="18.600000000000001" customHeight="1" x14ac:dyDescent="0.3">
      <c r="B28" s="17">
        <v>25</v>
      </c>
      <c r="C28" s="18">
        <v>0.70833333333333337</v>
      </c>
      <c r="D28" s="18">
        <v>0.8125</v>
      </c>
      <c r="E28" s="18">
        <f t="shared" si="0"/>
        <v>0</v>
      </c>
      <c r="F28" s="18">
        <f>IF(OR(G28="U",G28="K",G28="F",G28="B"),'Allgemeine Informationen'!$C$7,November!D28-November!C28-November!E28)</f>
        <v>0.10416666666666663</v>
      </c>
      <c r="G28" s="19"/>
      <c r="H28" s="20" t="s">
        <v>139</v>
      </c>
    </row>
    <row r="29" spans="2:8" ht="18.600000000000001" customHeight="1" x14ac:dyDescent="0.3">
      <c r="B29" s="17">
        <v>26</v>
      </c>
      <c r="C29" s="18">
        <v>0.45833333333333331</v>
      </c>
      <c r="D29" s="18">
        <v>0.58333333333333337</v>
      </c>
      <c r="E29" s="18">
        <f t="shared" si="0"/>
        <v>0</v>
      </c>
      <c r="F29" s="18">
        <f>IF(OR(G29="U",G29="K",G29="F",G29="B"),'Allgemeine Informationen'!$C$7,November!D29-November!C29-November!E29)</f>
        <v>0.12500000000000006</v>
      </c>
      <c r="G29" s="19"/>
      <c r="H29" s="20" t="s">
        <v>136</v>
      </c>
    </row>
    <row r="30" spans="2:8" ht="18.600000000000001" customHeight="1" x14ac:dyDescent="0.3">
      <c r="B30" s="17">
        <v>27</v>
      </c>
      <c r="C30" s="18"/>
      <c r="D30" s="18"/>
      <c r="E30" s="18">
        <f t="shared" si="0"/>
        <v>0</v>
      </c>
      <c r="F30" s="18">
        <f>IF(OR(G30="U",G30="K",G30="F",G30="B"),'Allgemeine Informationen'!$C$7,November!D30-November!C30-November!E30)</f>
        <v>0</v>
      </c>
      <c r="G30" s="19"/>
      <c r="H30" s="20"/>
    </row>
    <row r="31" spans="2:8" ht="18.600000000000001" customHeight="1" x14ac:dyDescent="0.3">
      <c r="B31" s="17">
        <v>28</v>
      </c>
      <c r="C31" s="18"/>
      <c r="D31" s="18"/>
      <c r="E31" s="18">
        <f t="shared" si="0"/>
        <v>0</v>
      </c>
      <c r="F31" s="18">
        <f>IF(OR(G31="U",G31="K",G31="F",G31="B"),'Allgemeine Informationen'!$C$7,November!D31-November!C31-November!E31)</f>
        <v>0</v>
      </c>
      <c r="G31" s="19"/>
      <c r="H31" s="20"/>
    </row>
    <row r="32" spans="2:8" ht="18.600000000000001" customHeight="1" x14ac:dyDescent="0.3">
      <c r="B32" s="17">
        <v>29</v>
      </c>
      <c r="C32" s="18">
        <v>0.45833333333333331</v>
      </c>
      <c r="D32" s="18">
        <v>0.79166666666666663</v>
      </c>
      <c r="E32" s="18">
        <v>0.20833333333333334</v>
      </c>
      <c r="F32" s="18">
        <f>IF(OR(G32="U",G32="K",G32="F",G32="B"),'Allgemeine Informationen'!$C$7,November!D32-November!C32-November!E32)</f>
        <v>0.12499999999999997</v>
      </c>
      <c r="G32" s="19"/>
      <c r="H32" s="20" t="s">
        <v>141</v>
      </c>
    </row>
    <row r="33" spans="1:8" ht="18.600000000000001" customHeight="1" x14ac:dyDescent="0.3">
      <c r="B33" s="17">
        <v>30</v>
      </c>
      <c r="C33" s="18">
        <v>0.5</v>
      </c>
      <c r="D33" s="18">
        <v>0.625</v>
      </c>
      <c r="E33" s="18">
        <f t="shared" si="0"/>
        <v>0</v>
      </c>
      <c r="F33" s="18">
        <f>IF(OR(G33="U",G33="K",G33="F",G33="B"),'Allgemeine Informationen'!$C$7,November!D33-November!C33-November!E33)</f>
        <v>0.125</v>
      </c>
      <c r="G33" s="19"/>
      <c r="H33" s="20" t="s">
        <v>138</v>
      </c>
    </row>
    <row r="34" spans="1:8" ht="18.600000000000001" customHeight="1" x14ac:dyDescent="0.3">
      <c r="B34" s="17">
        <v>31</v>
      </c>
      <c r="C34" s="18"/>
      <c r="D34" s="18"/>
      <c r="E34" s="18">
        <f t="shared" si="0"/>
        <v>0</v>
      </c>
      <c r="F34" s="18">
        <f>IF(OR(G34="U",G34="K",G34="F",G34="B"),'Allgemeine Informationen'!$C$7,November!D34-November!C34-November!E34)</f>
        <v>0</v>
      </c>
      <c r="G34" s="19"/>
      <c r="H34" s="20"/>
    </row>
    <row r="35" spans="1:8" ht="18.600000000000001" customHeight="1" x14ac:dyDescent="0.3">
      <c r="C35" s="36" t="s">
        <v>32</v>
      </c>
      <c r="D35" s="36"/>
      <c r="E35" s="36"/>
      <c r="F35" s="18">
        <f>SUM(F4:F34)</f>
        <v>3.3645833333333335</v>
      </c>
      <c r="G35" s="9">
        <f>COUNTIFS(G4:G34,"U")</f>
        <v>0</v>
      </c>
    </row>
    <row r="36" spans="1:8" ht="18.600000000000001" customHeight="1" x14ac:dyDescent="0.3">
      <c r="C36" s="33" t="s">
        <v>33</v>
      </c>
      <c r="D36" s="33"/>
      <c r="E36" s="33"/>
      <c r="F36" s="18">
        <f>'Allgemeine Informationen'!C7*'Allgemeine Informationen'!F8</f>
        <v>3.6666666666666652</v>
      </c>
    </row>
    <row r="37" spans="1:8" ht="18.600000000000001" customHeight="1" x14ac:dyDescent="0.3">
      <c r="C37" s="33" t="s">
        <v>34</v>
      </c>
      <c r="D37" s="33"/>
      <c r="E37" s="33"/>
      <c r="F37" s="18">
        <f>Oktober!F38</f>
        <v>1.0138888888888942</v>
      </c>
    </row>
    <row r="38" spans="1:8" ht="18.600000000000001" customHeight="1" x14ac:dyDescent="0.3">
      <c r="C38" s="33" t="s">
        <v>35</v>
      </c>
      <c r="D38" s="33"/>
      <c r="E38" s="33"/>
      <c r="F38" s="18">
        <f>F35-F36+F37</f>
        <v>0.71180555555556246</v>
      </c>
    </row>
    <row r="39" spans="1:8" ht="18.600000000000001" customHeight="1" x14ac:dyDescent="0.3">
      <c r="A39" s="23" t="s">
        <v>36</v>
      </c>
      <c r="B39" s="24"/>
      <c r="C39" s="25"/>
    </row>
    <row r="40" spans="1:8" ht="18.600000000000001" customHeight="1" x14ac:dyDescent="0.3">
      <c r="A40" s="26" t="s">
        <v>37</v>
      </c>
      <c r="B40" s="13" t="s">
        <v>38</v>
      </c>
      <c r="C40" s="27" t="s">
        <v>39</v>
      </c>
    </row>
    <row r="41" spans="1:8" ht="18.600000000000001" customHeight="1" x14ac:dyDescent="0.3">
      <c r="A41" s="26" t="s">
        <v>40</v>
      </c>
      <c r="B41" s="13" t="s">
        <v>38</v>
      </c>
      <c r="C41" s="27" t="s">
        <v>41</v>
      </c>
      <c r="E41" s="34" t="s">
        <v>42</v>
      </c>
      <c r="F41" s="34"/>
      <c r="G41" s="34"/>
      <c r="H41" s="34"/>
    </row>
    <row r="42" spans="1:8" ht="18.600000000000001" customHeight="1" x14ac:dyDescent="0.3">
      <c r="A42" s="26" t="s">
        <v>43</v>
      </c>
      <c r="B42" s="13" t="s">
        <v>38</v>
      </c>
      <c r="C42" s="27" t="s">
        <v>44</v>
      </c>
    </row>
    <row r="43" spans="1:8" ht="18.600000000000001" customHeight="1" x14ac:dyDescent="0.3">
      <c r="A43" s="28" t="s">
        <v>45</v>
      </c>
      <c r="B43" s="29" t="s">
        <v>38</v>
      </c>
      <c r="C43" s="30" t="s">
        <v>46</v>
      </c>
      <c r="E43" s="34" t="s">
        <v>47</v>
      </c>
      <c r="F43" s="34"/>
      <c r="G43" s="34"/>
      <c r="H43" s="34"/>
    </row>
  </sheetData>
  <mergeCells count="8">
    <mergeCell ref="C38:E38"/>
    <mergeCell ref="E41:H41"/>
    <mergeCell ref="E43:H43"/>
    <mergeCell ref="C1:E1"/>
    <mergeCell ref="G1:H1"/>
    <mergeCell ref="C35:E35"/>
    <mergeCell ref="C36:E36"/>
    <mergeCell ref="C37:E37"/>
  </mergeCells>
  <pageMargins left="0.17708333333333301" right="0.30208333333333298" top="0.35416666666666702" bottom="0.33333333333333298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K43"/>
  <sheetViews>
    <sheetView showGridLines="0" topLeftCell="A18" zoomScale="130" zoomScaleNormal="130" workbookViewId="0">
      <selection activeCell="H23" sqref="H23"/>
    </sheetView>
  </sheetViews>
  <sheetFormatPr baseColWidth="10" defaultColWidth="8.88671875" defaultRowHeight="14.4" x14ac:dyDescent="0.3"/>
  <cols>
    <col min="1" max="1" width="3.5546875" style="9" customWidth="1"/>
    <col min="2" max="2" width="8.44140625" style="9" customWidth="1"/>
    <col min="3" max="5" width="11.6640625" style="9" customWidth="1"/>
    <col min="6" max="6" width="14.109375" style="9" customWidth="1"/>
    <col min="7" max="7" width="12" style="9" customWidth="1"/>
    <col min="8" max="8" width="22.5546875" style="9" customWidth="1"/>
    <col min="9" max="9" width="2.6640625" style="9" customWidth="1"/>
    <col min="10" max="1025" width="11.44140625" style="9"/>
  </cols>
  <sheetData>
    <row r="1" spans="1:9" s="12" customFormat="1" ht="18.600000000000001" customHeight="1" x14ac:dyDescent="0.3">
      <c r="A1" s="10"/>
      <c r="B1" s="11" t="s">
        <v>22</v>
      </c>
      <c r="C1" s="35" t="str">
        <f>'Allgemeine Informationen'!C3</f>
        <v>Uta Boßmann</v>
      </c>
      <c r="D1" s="35"/>
      <c r="E1" s="35"/>
      <c r="F1" s="11" t="s">
        <v>23</v>
      </c>
      <c r="G1" s="35" t="str">
        <f>'Allgemeine Informationen'!C4</f>
        <v>Vorstand</v>
      </c>
      <c r="H1" s="35"/>
      <c r="I1" s="10"/>
    </row>
    <row r="2" spans="1:9" ht="18.600000000000001" customHeight="1" x14ac:dyDescent="0.3">
      <c r="A2" s="13"/>
      <c r="B2" s="14" t="s">
        <v>24</v>
      </c>
      <c r="C2" s="15" t="str">
        <f>'Allgemeine Informationen'!E9</f>
        <v>Dezember</v>
      </c>
      <c r="D2" s="16"/>
      <c r="E2" s="16"/>
      <c r="F2" s="13"/>
      <c r="G2" s="16"/>
      <c r="H2" s="16"/>
    </row>
    <row r="3" spans="1:9" ht="18.600000000000001" customHeight="1" x14ac:dyDescent="0.3">
      <c r="B3" s="17" t="s">
        <v>25</v>
      </c>
      <c r="C3" s="17" t="s">
        <v>26</v>
      </c>
      <c r="D3" s="17" t="s">
        <v>27</v>
      </c>
      <c r="E3" s="17" t="s">
        <v>28</v>
      </c>
      <c r="F3" s="17" t="s">
        <v>29</v>
      </c>
      <c r="G3" s="17" t="s">
        <v>30</v>
      </c>
      <c r="H3" s="17" t="s">
        <v>31</v>
      </c>
    </row>
    <row r="4" spans="1:9" ht="18.600000000000001" customHeight="1" x14ac:dyDescent="0.3">
      <c r="B4" s="17">
        <v>1</v>
      </c>
      <c r="C4" s="18">
        <v>0.5</v>
      </c>
      <c r="D4" s="18">
        <v>0.54166666666666663</v>
      </c>
      <c r="E4" s="18">
        <f t="shared" ref="E4:E34" si="0">IF(D4-C4 &gt;= TIMEVALUE("9:01"), TIMEVALUE("0:45"), IF(D4-C4 &gt;= TIMEVALUE("6:01"), TIMEVALUE("0:30"), 0))</f>
        <v>0</v>
      </c>
      <c r="F4" s="18">
        <f>IF(OR(G4="U",G4="K",G4="F",G4="B"),'Allgemeine Informationen'!$C$7,Dezember!D4-Dezember!C4-Dezember!E4)</f>
        <v>4.166666666666663E-2</v>
      </c>
      <c r="G4" s="19"/>
      <c r="H4" s="20" t="s">
        <v>140</v>
      </c>
    </row>
    <row r="5" spans="1:9" ht="18.600000000000001" customHeight="1" x14ac:dyDescent="0.3">
      <c r="B5" s="17">
        <v>2</v>
      </c>
      <c r="C5" s="18">
        <v>0.70833333333333337</v>
      </c>
      <c r="D5" s="18">
        <v>0.77083333333333337</v>
      </c>
      <c r="E5" s="18">
        <f t="shared" si="0"/>
        <v>0</v>
      </c>
      <c r="F5" s="18">
        <f>IF(OR(G5="U",G5="K",G5="F",G5="B"),'Allgemeine Informationen'!$C$7,Dezember!D5-Dezember!C5-Dezember!E5)</f>
        <v>6.25E-2</v>
      </c>
      <c r="H5" s="20" t="s">
        <v>142</v>
      </c>
    </row>
    <row r="6" spans="1:9" ht="18.600000000000001" customHeight="1" x14ac:dyDescent="0.3">
      <c r="B6" s="17">
        <v>3</v>
      </c>
      <c r="C6" s="18">
        <v>0.41666666666666669</v>
      </c>
      <c r="D6" s="18">
        <v>0.54166666666666663</v>
      </c>
      <c r="E6" s="18">
        <f t="shared" si="0"/>
        <v>0</v>
      </c>
      <c r="F6" s="18">
        <f>IF(OR(G6="U",G6="K",G6="F",G6="B"),'Allgemeine Informationen'!$C$7,Dezember!D6-Dezember!C6-Dezember!E6)</f>
        <v>0.12499999999999994</v>
      </c>
      <c r="G6" s="19"/>
      <c r="H6" s="20" t="s">
        <v>137</v>
      </c>
    </row>
    <row r="7" spans="1:9" ht="18.600000000000001" customHeight="1" x14ac:dyDescent="0.3">
      <c r="B7" s="17">
        <v>4</v>
      </c>
      <c r="C7" s="18"/>
      <c r="D7" s="18"/>
      <c r="E7" s="18">
        <f t="shared" si="0"/>
        <v>0</v>
      </c>
      <c r="F7" s="18">
        <f>IF(OR(G7="U",G7="K",G7="F",G7="B"),'Allgemeine Informationen'!$C$7,Dezember!D7-Dezember!C7-Dezember!E7)</f>
        <v>0</v>
      </c>
      <c r="G7" s="19"/>
      <c r="H7" s="20"/>
    </row>
    <row r="8" spans="1:9" ht="18.600000000000001" customHeight="1" x14ac:dyDescent="0.3">
      <c r="B8" s="17">
        <v>5</v>
      </c>
      <c r="C8" s="18"/>
      <c r="D8" s="18"/>
      <c r="E8" s="18">
        <f t="shared" si="0"/>
        <v>0</v>
      </c>
      <c r="F8" s="18">
        <f>IF(OR(G8="U",G8="K",G8="F",G8="B"),'Allgemeine Informationen'!$C$7,Dezember!D8-Dezember!C8-Dezember!E8)</f>
        <v>0</v>
      </c>
      <c r="G8" s="19"/>
      <c r="H8" s="20"/>
    </row>
    <row r="9" spans="1:9" ht="18.600000000000001" customHeight="1" x14ac:dyDescent="0.3">
      <c r="B9" s="17">
        <v>6</v>
      </c>
      <c r="C9" s="18">
        <v>0.47916666666666669</v>
      </c>
      <c r="D9" s="18">
        <v>0.90625</v>
      </c>
      <c r="E9" s="18">
        <v>6.25E-2</v>
      </c>
      <c r="F9" s="18">
        <f>IF(OR(G9="U",G9="K",G9="F",G9="B"),'Allgemeine Informationen'!$C$7,Dezember!D9-Dezember!C9-Dezember!E9)</f>
        <v>0.36458333333333331</v>
      </c>
      <c r="G9" s="19"/>
      <c r="H9" s="20" t="s">
        <v>143</v>
      </c>
    </row>
    <row r="10" spans="1:9" ht="18.600000000000001" customHeight="1" x14ac:dyDescent="0.3">
      <c r="B10" s="17">
        <v>7</v>
      </c>
      <c r="C10" s="18">
        <v>0.58333333333333337</v>
      </c>
      <c r="D10" s="18">
        <v>0.69791666666666663</v>
      </c>
      <c r="E10" s="18">
        <f t="shared" si="0"/>
        <v>0</v>
      </c>
      <c r="F10" s="18">
        <f>IF(OR(G10="U",G10="K",G10="F",G10="B"),'Allgemeine Informationen'!$C$7,Dezember!D10-Dezember!C10-Dezember!E10)</f>
        <v>0.11458333333333326</v>
      </c>
      <c r="G10" s="19"/>
      <c r="H10" s="20" t="s">
        <v>146</v>
      </c>
    </row>
    <row r="11" spans="1:9" ht="18.600000000000001" customHeight="1" x14ac:dyDescent="0.3">
      <c r="B11" s="17">
        <v>8</v>
      </c>
      <c r="C11" s="18">
        <v>0.60416666666666663</v>
      </c>
      <c r="D11" s="18">
        <v>0.83333333333333337</v>
      </c>
      <c r="E11" s="18">
        <v>2.0833333333333332E-2</v>
      </c>
      <c r="F11" s="18">
        <f>IF(OR(G11="U",G11="K",G11="F",G11="B"),'Allgemeine Informationen'!$C$7,Dezember!D11-Dezember!C11-Dezember!E11)</f>
        <v>0.2083333333333334</v>
      </c>
      <c r="G11" s="19"/>
      <c r="H11" s="20" t="s">
        <v>144</v>
      </c>
    </row>
    <row r="12" spans="1:9" ht="18.600000000000001" customHeight="1" x14ac:dyDescent="0.3">
      <c r="B12" s="17">
        <v>9</v>
      </c>
      <c r="C12" s="18">
        <v>0.58333333333333337</v>
      </c>
      <c r="D12" s="18">
        <v>0.83333333333333337</v>
      </c>
      <c r="E12" s="18">
        <f t="shared" si="0"/>
        <v>0</v>
      </c>
      <c r="F12" s="18">
        <f>IF(OR(G12="U",G12="K",G12="F",G12="B"),'Allgemeine Informationen'!$C$7,Dezember!D12-Dezember!C12-Dezember!E12)</f>
        <v>0.25</v>
      </c>
      <c r="G12" s="19"/>
      <c r="H12" s="20" t="s">
        <v>145</v>
      </c>
    </row>
    <row r="13" spans="1:9" ht="18.600000000000001" customHeight="1" x14ac:dyDescent="0.3">
      <c r="B13" s="17">
        <v>10</v>
      </c>
      <c r="C13" s="18">
        <v>0.41666666666666669</v>
      </c>
      <c r="D13" s="18">
        <v>0.54166666666666663</v>
      </c>
      <c r="E13" s="18">
        <v>0</v>
      </c>
      <c r="F13" s="18">
        <f>IF(OR(G13="U",G13="K",G13="F",G13="B"),'Allgemeine Informationen'!$C$7,Dezember!D13-Dezember!C13-Dezember!E13)</f>
        <v>0.12499999999999994</v>
      </c>
      <c r="G13" s="19"/>
      <c r="H13" s="20" t="s">
        <v>147</v>
      </c>
    </row>
    <row r="14" spans="1:9" ht="18.600000000000001" customHeight="1" x14ac:dyDescent="0.3">
      <c r="B14" s="17">
        <v>11</v>
      </c>
      <c r="C14" s="18"/>
      <c r="D14" s="18"/>
      <c r="E14" s="18">
        <f t="shared" si="0"/>
        <v>0</v>
      </c>
      <c r="F14" s="18">
        <f>IF(OR(G14="U",G14="K",G14="F",G14="B"),'Allgemeine Informationen'!$C$7,Dezember!D14-Dezember!C14-Dezember!E14)</f>
        <v>0</v>
      </c>
      <c r="G14" s="19"/>
      <c r="H14" s="20"/>
    </row>
    <row r="15" spans="1:9" ht="18.600000000000001" customHeight="1" x14ac:dyDescent="0.3">
      <c r="B15" s="17">
        <v>12</v>
      </c>
      <c r="C15" s="18"/>
      <c r="D15" s="18"/>
      <c r="E15" s="18">
        <f t="shared" si="0"/>
        <v>0</v>
      </c>
      <c r="F15" s="18">
        <f>IF(OR(G15="U",G15="K",G15="F",G15="B"),'Allgemeine Informationen'!$C$7,Dezember!D15-Dezember!C15-Dezember!E15)</f>
        <v>0</v>
      </c>
      <c r="G15" s="19"/>
      <c r="H15" s="20"/>
    </row>
    <row r="16" spans="1:9" ht="18.600000000000001" customHeight="1" x14ac:dyDescent="0.3">
      <c r="B16" s="17">
        <v>13</v>
      </c>
      <c r="C16" s="18"/>
      <c r="D16" s="18"/>
      <c r="E16" s="18">
        <f t="shared" si="0"/>
        <v>0</v>
      </c>
      <c r="F16" s="18">
        <f>IF(OR(G16="U",G16="K",G16="F",G16="B"),'Allgemeine Informationen'!$C$7,Dezember!D16-Dezember!C16-Dezember!E16)</f>
        <v>0.1666666666666666</v>
      </c>
      <c r="G16" s="19" t="s">
        <v>37</v>
      </c>
      <c r="H16" s="20"/>
    </row>
    <row r="17" spans="2:8" ht="18.600000000000001" customHeight="1" x14ac:dyDescent="0.3">
      <c r="B17" s="17">
        <v>14</v>
      </c>
      <c r="C17" s="18"/>
      <c r="D17" s="18"/>
      <c r="E17" s="18">
        <f t="shared" si="0"/>
        <v>0</v>
      </c>
      <c r="F17" s="18">
        <f>IF(OR(G17="U",G17="K",G17="F",G17="B"),'Allgemeine Informationen'!$C$7,Dezember!D17-Dezember!C17-Dezember!E17)</f>
        <v>0.1666666666666666</v>
      </c>
      <c r="G17" s="19" t="s">
        <v>37</v>
      </c>
      <c r="H17" s="20"/>
    </row>
    <row r="18" spans="2:8" ht="18.600000000000001" customHeight="1" x14ac:dyDescent="0.3">
      <c r="B18" s="17">
        <v>15</v>
      </c>
      <c r="C18" s="18">
        <v>0.58333333333333337</v>
      </c>
      <c r="D18" s="18">
        <v>0.77083333333333337</v>
      </c>
      <c r="E18" s="18">
        <f t="shared" si="0"/>
        <v>0</v>
      </c>
      <c r="F18" s="18">
        <f>IF(OR(G18="U",G18="K",G18="F",G18="B"),'Allgemeine Informationen'!$C$7,Dezember!D18-Dezember!C18-Dezember!E18)</f>
        <v>0.1875</v>
      </c>
      <c r="G18" s="19"/>
      <c r="H18" s="20" t="s">
        <v>148</v>
      </c>
    </row>
    <row r="19" spans="2:8" ht="18.600000000000001" customHeight="1" x14ac:dyDescent="0.3">
      <c r="B19" s="17">
        <v>16</v>
      </c>
      <c r="C19" s="18">
        <v>0.5</v>
      </c>
      <c r="D19" s="18">
        <v>0.85416666666666663</v>
      </c>
      <c r="E19" s="18">
        <v>0.125</v>
      </c>
      <c r="F19" s="18">
        <f>IF(OR(G19="U",G19="K",G19="F",G19="B"),'Allgemeine Informationen'!$C$7,Dezember!D19-Dezember!C19-Dezember!E19)</f>
        <v>0.22916666666666663</v>
      </c>
      <c r="G19" s="19"/>
      <c r="H19" s="20" t="s">
        <v>149</v>
      </c>
    </row>
    <row r="20" spans="2:8" ht="18.600000000000001" customHeight="1" x14ac:dyDescent="0.3">
      <c r="B20" s="17">
        <v>17</v>
      </c>
      <c r="C20" s="18">
        <v>0.4375</v>
      </c>
      <c r="D20" s="18">
        <v>0.64583333333333337</v>
      </c>
      <c r="E20" s="18">
        <f t="shared" si="0"/>
        <v>0</v>
      </c>
      <c r="F20" s="18">
        <f>IF(OR(G20="U",G20="K",G20="F",G20="B"),'Allgemeine Informationen'!$C$7,Dezember!D20-Dezember!C20-Dezember!E20)</f>
        <v>0.20833333333333337</v>
      </c>
      <c r="G20" s="19"/>
      <c r="H20" s="20" t="s">
        <v>150</v>
      </c>
    </row>
    <row r="21" spans="2:8" ht="18.600000000000001" customHeight="1" x14ac:dyDescent="0.3">
      <c r="B21" s="17">
        <v>18</v>
      </c>
      <c r="C21" s="18"/>
      <c r="D21" s="18"/>
      <c r="E21" s="18">
        <f t="shared" si="0"/>
        <v>0</v>
      </c>
      <c r="F21" s="18">
        <f>IF(OR(G21="U",G21="K",G21="F",G21="B"),'Allgemeine Informationen'!$C$7,Dezember!D21-Dezember!C21-Dezember!E21)</f>
        <v>0</v>
      </c>
      <c r="G21" s="19"/>
      <c r="H21" s="20"/>
    </row>
    <row r="22" spans="2:8" ht="18.600000000000001" customHeight="1" x14ac:dyDescent="0.3">
      <c r="B22" s="17">
        <v>19</v>
      </c>
      <c r="C22" s="18">
        <v>0.77083333333333337</v>
      </c>
      <c r="D22" s="18">
        <v>0.84722222222222221</v>
      </c>
      <c r="E22" s="18">
        <f t="shared" si="0"/>
        <v>0</v>
      </c>
      <c r="F22" s="18">
        <f>IF(OR(G22="U",G22="K",G22="F",G22="B"),'Allgemeine Informationen'!$C$7,Dezember!D22-Dezember!C22-Dezember!E22)</f>
        <v>7.638888888888884E-2</v>
      </c>
      <c r="G22" s="19"/>
      <c r="H22" s="20" t="s">
        <v>151</v>
      </c>
    </row>
    <row r="23" spans="2:8" ht="18.600000000000001" customHeight="1" x14ac:dyDescent="0.3">
      <c r="B23" s="17">
        <v>20</v>
      </c>
      <c r="C23" s="18"/>
      <c r="D23" s="18"/>
      <c r="E23" s="18">
        <f t="shared" si="0"/>
        <v>0</v>
      </c>
      <c r="F23" s="18">
        <f>IF(OR(G23="U",G23="K",G23="F",G23="B"),'Allgemeine Informationen'!$C$7,Dezember!D23-Dezember!C23-Dezember!E23)</f>
        <v>0.1666666666666666</v>
      </c>
      <c r="G23" s="19" t="s">
        <v>45</v>
      </c>
      <c r="H23" s="20" t="s">
        <v>152</v>
      </c>
    </row>
    <row r="24" spans="2:8" ht="18.600000000000001" customHeight="1" x14ac:dyDescent="0.3">
      <c r="B24" s="17">
        <v>21</v>
      </c>
      <c r="C24" s="18"/>
      <c r="D24" s="18"/>
      <c r="E24" s="18">
        <f t="shared" si="0"/>
        <v>0</v>
      </c>
      <c r="F24" s="18">
        <f>IF(OR(G24="U",G24="K",G24="F",G24="B"),'Allgemeine Informationen'!$C$7,Dezember!D24-Dezember!C24-Dezember!E24)</f>
        <v>0.1666666666666666</v>
      </c>
      <c r="G24" s="19" t="s">
        <v>45</v>
      </c>
      <c r="H24" s="20"/>
    </row>
    <row r="25" spans="2:8" ht="18.600000000000001" customHeight="1" x14ac:dyDescent="0.3">
      <c r="B25" s="17">
        <v>22</v>
      </c>
      <c r="C25" s="18"/>
      <c r="D25" s="18"/>
      <c r="E25" s="18">
        <f t="shared" si="0"/>
        <v>0</v>
      </c>
      <c r="F25" s="18">
        <f>IF(OR(G25="U",G25="K",G25="F",G25="B"),'Allgemeine Informationen'!$C$7,Dezember!D25-Dezember!C25-Dezember!E25)</f>
        <v>0.1666666666666666</v>
      </c>
      <c r="G25" s="19" t="s">
        <v>45</v>
      </c>
      <c r="H25" s="20"/>
    </row>
    <row r="26" spans="2:8" ht="18.600000000000001" customHeight="1" x14ac:dyDescent="0.3">
      <c r="B26" s="17">
        <v>23</v>
      </c>
      <c r="C26" s="18"/>
      <c r="D26" s="18"/>
      <c r="E26" s="18">
        <f t="shared" si="0"/>
        <v>0</v>
      </c>
      <c r="F26" s="18">
        <f>IF(OR(G26="U",G26="K",G26="F",G26="B"),'Allgemeine Informationen'!$C$7,Dezember!D26-Dezember!C26-Dezember!E26)</f>
        <v>0.1666666666666666</v>
      </c>
      <c r="G26" s="19" t="s">
        <v>45</v>
      </c>
      <c r="H26" s="20"/>
    </row>
    <row r="27" spans="2:8" ht="18.600000000000001" customHeight="1" x14ac:dyDescent="0.3">
      <c r="B27" s="17">
        <v>24</v>
      </c>
      <c r="C27" s="18"/>
      <c r="D27" s="18"/>
      <c r="E27" s="18">
        <f t="shared" si="0"/>
        <v>0</v>
      </c>
      <c r="F27" s="18">
        <f>IF(OR(G27="U",G27="K",G27="F",G27="B"),'Allgemeine Informationen'!$C$7,Dezember!D27-Dezember!C27-Dezember!E27)</f>
        <v>0.1666666666666666</v>
      </c>
      <c r="G27" s="19" t="s">
        <v>45</v>
      </c>
      <c r="H27" s="20"/>
    </row>
    <row r="28" spans="2:8" ht="18.600000000000001" customHeight="1" x14ac:dyDescent="0.3">
      <c r="B28" s="17">
        <v>25</v>
      </c>
      <c r="C28" s="18"/>
      <c r="D28" s="18"/>
      <c r="E28" s="18">
        <f t="shared" si="0"/>
        <v>0</v>
      </c>
      <c r="F28" s="18">
        <f>IF(OR(G28="U",G28="K",G28="F",G28="B"),'Allgemeine Informationen'!$C$7,Dezember!D28-Dezember!C28-Dezember!E28)</f>
        <v>0.1666666666666666</v>
      </c>
      <c r="G28" s="19" t="s">
        <v>43</v>
      </c>
      <c r="H28" s="20"/>
    </row>
    <row r="29" spans="2:8" ht="18.600000000000001" customHeight="1" x14ac:dyDescent="0.3">
      <c r="B29" s="17">
        <v>26</v>
      </c>
      <c r="C29" s="18"/>
      <c r="D29" s="18"/>
      <c r="E29" s="18">
        <f t="shared" si="0"/>
        <v>0</v>
      </c>
      <c r="F29" s="18">
        <f>IF(OR(G29="U",G29="K",G29="F",G29="B"),'Allgemeine Informationen'!$C$7,Dezember!D29-Dezember!C29-Dezember!E29)</f>
        <v>0</v>
      </c>
      <c r="G29" s="19"/>
      <c r="H29" s="20"/>
    </row>
    <row r="30" spans="2:8" ht="18.600000000000001" customHeight="1" x14ac:dyDescent="0.3">
      <c r="B30" s="17">
        <v>27</v>
      </c>
      <c r="C30" s="18"/>
      <c r="D30" s="18"/>
      <c r="E30" s="18">
        <f t="shared" si="0"/>
        <v>0</v>
      </c>
      <c r="F30" s="18">
        <f>IF(OR(G30="U",G30="K",G30="F",G30="B"),'Allgemeine Informationen'!$C$7,Dezember!D30-Dezember!C30-Dezember!E30)</f>
        <v>0</v>
      </c>
      <c r="G30" s="19"/>
      <c r="H30" s="20"/>
    </row>
    <row r="31" spans="2:8" ht="18.600000000000001" customHeight="1" x14ac:dyDescent="0.3">
      <c r="B31" s="17">
        <v>28</v>
      </c>
      <c r="C31" s="18"/>
      <c r="D31" s="18"/>
      <c r="E31" s="18">
        <f t="shared" si="0"/>
        <v>0</v>
      </c>
      <c r="F31" s="18">
        <f>IF(OR(G31="U",G31="K",G31="F",G31="B"),'Allgemeine Informationen'!$C$7,Dezember!D31-Dezember!C31-Dezember!E31)</f>
        <v>0.1666666666666666</v>
      </c>
      <c r="G31" s="19" t="s">
        <v>45</v>
      </c>
      <c r="H31" s="20"/>
    </row>
    <row r="32" spans="2:8" ht="18.600000000000001" customHeight="1" x14ac:dyDescent="0.3">
      <c r="B32" s="17">
        <v>29</v>
      </c>
      <c r="C32" s="18"/>
      <c r="D32" s="18"/>
      <c r="E32" s="18">
        <f t="shared" si="0"/>
        <v>0</v>
      </c>
      <c r="F32" s="18">
        <f>IF(OR(G32="U",G32="K",G32="F",G32="B"),'Allgemeine Informationen'!$C$7,Dezember!D32-Dezember!C32-Dezember!E32)</f>
        <v>0.1666666666666666</v>
      </c>
      <c r="G32" s="19" t="s">
        <v>45</v>
      </c>
      <c r="H32" s="20"/>
    </row>
    <row r="33" spans="1:8" ht="18.600000000000001" customHeight="1" x14ac:dyDescent="0.3">
      <c r="B33" s="17">
        <v>30</v>
      </c>
      <c r="C33" s="18"/>
      <c r="D33" s="18"/>
      <c r="E33" s="18">
        <f t="shared" si="0"/>
        <v>0</v>
      </c>
      <c r="F33" s="18">
        <f>IF(OR(G33="U",G33="K",G33="F",G33="B"),'Allgemeine Informationen'!$C$7,Dezember!D33-Dezember!C33-Dezember!E33)</f>
        <v>0.1666666666666666</v>
      </c>
      <c r="G33" s="19" t="s">
        <v>45</v>
      </c>
      <c r="H33" s="20"/>
    </row>
    <row r="34" spans="1:8" ht="18.600000000000001" customHeight="1" x14ac:dyDescent="0.3">
      <c r="B34" s="17">
        <v>31</v>
      </c>
      <c r="C34" s="18"/>
      <c r="D34" s="18"/>
      <c r="E34" s="18">
        <f t="shared" si="0"/>
        <v>0</v>
      </c>
      <c r="F34" s="18">
        <f>IF(OR(G34="U",G34="K",G34="F",G34="B"),'Allgemeine Informationen'!$C$7,Dezember!D34-Dezember!C34-Dezember!E34)</f>
        <v>0.1666666666666666</v>
      </c>
      <c r="G34" s="19" t="s">
        <v>45</v>
      </c>
      <c r="H34" s="20"/>
    </row>
    <row r="35" spans="1:8" ht="18.600000000000001" customHeight="1" x14ac:dyDescent="0.3">
      <c r="C35" s="36" t="s">
        <v>32</v>
      </c>
      <c r="D35" s="36"/>
      <c r="E35" s="36"/>
      <c r="F35" s="18">
        <f>SUM(F4:F34)</f>
        <v>3.9930555555555536</v>
      </c>
      <c r="G35" s="9">
        <f>COUNTIFS(G4:G34,"U")</f>
        <v>2</v>
      </c>
    </row>
    <row r="36" spans="1:8" ht="18.600000000000001" customHeight="1" x14ac:dyDescent="0.3">
      <c r="C36" s="33" t="s">
        <v>33</v>
      </c>
      <c r="D36" s="33"/>
      <c r="E36" s="33"/>
      <c r="F36" s="18">
        <f>'Allgemeine Informationen'!C7*'Allgemeine Informationen'!F9</f>
        <v>3.8333333333333317</v>
      </c>
    </row>
    <row r="37" spans="1:8" ht="18.600000000000001" customHeight="1" x14ac:dyDescent="0.3">
      <c r="C37" s="33" t="s">
        <v>34</v>
      </c>
      <c r="D37" s="33"/>
      <c r="E37" s="33"/>
      <c r="F37" s="18">
        <f>November!F38</f>
        <v>0.71180555555556246</v>
      </c>
    </row>
    <row r="38" spans="1:8" ht="18.600000000000001" customHeight="1" x14ac:dyDescent="0.3">
      <c r="C38" s="33" t="s">
        <v>35</v>
      </c>
      <c r="D38" s="33"/>
      <c r="E38" s="33"/>
      <c r="F38" s="18">
        <f>F35-F36+F37</f>
        <v>0.87152777777778434</v>
      </c>
    </row>
    <row r="39" spans="1:8" ht="18.600000000000001" customHeight="1" x14ac:dyDescent="0.3">
      <c r="A39" s="23" t="s">
        <v>36</v>
      </c>
      <c r="B39" s="24"/>
      <c r="C39" s="25"/>
    </row>
    <row r="40" spans="1:8" ht="18.600000000000001" customHeight="1" x14ac:dyDescent="0.3">
      <c r="A40" s="26" t="s">
        <v>37</v>
      </c>
      <c r="B40" s="13" t="s">
        <v>38</v>
      </c>
      <c r="C40" s="27" t="s">
        <v>39</v>
      </c>
    </row>
    <row r="41" spans="1:8" ht="18.600000000000001" customHeight="1" x14ac:dyDescent="0.3">
      <c r="A41" s="26" t="s">
        <v>40</v>
      </c>
      <c r="B41" s="13" t="s">
        <v>38</v>
      </c>
      <c r="C41" s="27" t="s">
        <v>41</v>
      </c>
      <c r="E41" s="34" t="s">
        <v>42</v>
      </c>
      <c r="F41" s="34"/>
      <c r="G41" s="34"/>
      <c r="H41" s="34"/>
    </row>
    <row r="42" spans="1:8" ht="18.600000000000001" customHeight="1" x14ac:dyDescent="0.3">
      <c r="A42" s="26" t="s">
        <v>43</v>
      </c>
      <c r="B42" s="13" t="s">
        <v>38</v>
      </c>
      <c r="C42" s="27" t="s">
        <v>44</v>
      </c>
    </row>
    <row r="43" spans="1:8" ht="18.600000000000001" customHeight="1" x14ac:dyDescent="0.3">
      <c r="A43" s="28" t="s">
        <v>45</v>
      </c>
      <c r="B43" s="29" t="s">
        <v>38</v>
      </c>
      <c r="C43" s="30" t="s">
        <v>46</v>
      </c>
      <c r="E43" s="34" t="s">
        <v>47</v>
      </c>
      <c r="F43" s="34"/>
      <c r="G43" s="34"/>
      <c r="H43" s="34"/>
    </row>
  </sheetData>
  <mergeCells count="8">
    <mergeCell ref="C38:E38"/>
    <mergeCell ref="E41:H41"/>
    <mergeCell ref="E43:H43"/>
    <mergeCell ref="C1:E1"/>
    <mergeCell ref="G1:H1"/>
    <mergeCell ref="C35:E35"/>
    <mergeCell ref="C36:E36"/>
    <mergeCell ref="C37:E37"/>
  </mergeCells>
  <pageMargins left="0.17708333333333301" right="0.30208333333333298" top="0.35416666666666702" bottom="0.33333333333333298" header="0.51180555555555496" footer="0.51180555555555496"/>
  <pageSetup paperSize="9" firstPageNumber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K43"/>
  <sheetViews>
    <sheetView showGridLines="0" topLeftCell="A13" zoomScale="130" zoomScaleNormal="130" workbookViewId="0">
      <selection activeCell="C35" sqref="C35:E35"/>
    </sheetView>
  </sheetViews>
  <sheetFormatPr baseColWidth="10" defaultColWidth="8.88671875" defaultRowHeight="14.4" x14ac:dyDescent="0.3"/>
  <cols>
    <col min="1" max="1" width="3.5546875" style="9" customWidth="1"/>
    <col min="2" max="2" width="8.44140625" style="9" customWidth="1"/>
    <col min="3" max="5" width="11.6640625" style="9" customWidth="1"/>
    <col min="6" max="6" width="14.109375" style="9" customWidth="1"/>
    <col min="7" max="7" width="12" style="9" customWidth="1"/>
    <col min="8" max="8" width="22.5546875" style="9" customWidth="1"/>
    <col min="9" max="9" width="2.6640625" style="9" customWidth="1"/>
    <col min="10" max="1025" width="11.44140625" style="9"/>
  </cols>
  <sheetData>
    <row r="1" spans="1:9" s="12" customFormat="1" ht="18.600000000000001" customHeight="1" x14ac:dyDescent="0.3">
      <c r="A1" s="10"/>
      <c r="B1" s="11" t="s">
        <v>22</v>
      </c>
      <c r="C1" s="35" t="str">
        <f>'Allgemeine Informationen'!C3</f>
        <v>Uta Boßmann</v>
      </c>
      <c r="D1" s="35"/>
      <c r="E1" s="35"/>
      <c r="F1" s="11" t="s">
        <v>23</v>
      </c>
      <c r="G1" s="35" t="str">
        <f>'Allgemeine Informationen'!C4</f>
        <v>Vorstand</v>
      </c>
      <c r="H1" s="35"/>
      <c r="I1" s="10"/>
    </row>
    <row r="2" spans="1:9" ht="18.600000000000001" customHeight="1" x14ac:dyDescent="0.3">
      <c r="A2" s="13"/>
      <c r="B2" s="14" t="s">
        <v>24</v>
      </c>
      <c r="C2" s="15" t="str">
        <f>'Allgemeine Informationen'!E10</f>
        <v>Januar</v>
      </c>
      <c r="D2" s="16"/>
      <c r="E2" s="16"/>
      <c r="F2" s="13"/>
      <c r="G2" s="16"/>
      <c r="H2" s="16"/>
    </row>
    <row r="3" spans="1:9" ht="18.600000000000001" customHeight="1" x14ac:dyDescent="0.3">
      <c r="B3" s="17" t="s">
        <v>25</v>
      </c>
      <c r="C3" s="17" t="s">
        <v>26</v>
      </c>
      <c r="D3" s="17" t="s">
        <v>27</v>
      </c>
      <c r="E3" s="17" t="s">
        <v>28</v>
      </c>
      <c r="F3" s="17" t="s">
        <v>29</v>
      </c>
      <c r="G3" s="17" t="s">
        <v>30</v>
      </c>
      <c r="H3" s="17" t="s">
        <v>31</v>
      </c>
    </row>
    <row r="4" spans="1:9" ht="18.600000000000001" customHeight="1" x14ac:dyDescent="0.3">
      <c r="B4" s="17">
        <v>1</v>
      </c>
      <c r="C4" s="18"/>
      <c r="D4" s="18"/>
      <c r="E4" s="18">
        <f t="shared" ref="E4:E34" si="0">IF(D4-C4 &gt;= TIMEVALUE("9:01"), TIMEVALUE("0:45"), IF(D4-C4 &gt;= TIMEVALUE("6:01"), TIMEVALUE("0:30"), 0))</f>
        <v>0</v>
      </c>
      <c r="F4" s="18">
        <f>IF(OR(G4="U",G4="K",G4="F",G4="B"),'Allgemeine Informationen'!$C$7,Januar!D4-Januar!C4-Januar!E4)</f>
        <v>0.1666666666666666</v>
      </c>
      <c r="G4" s="19" t="s">
        <v>43</v>
      </c>
      <c r="H4" s="20"/>
    </row>
    <row r="5" spans="1:9" ht="18.600000000000001" customHeight="1" x14ac:dyDescent="0.3">
      <c r="B5" s="17">
        <v>2</v>
      </c>
      <c r="C5" s="18"/>
      <c r="D5" s="18"/>
      <c r="E5" s="18">
        <f t="shared" si="0"/>
        <v>0</v>
      </c>
      <c r="F5" s="18">
        <f>IF(OR(G5="U",G5="K",G5="F",G5="B"),'Allgemeine Informationen'!$C$7,Januar!D5-Januar!C5-Januar!E5)</f>
        <v>0</v>
      </c>
      <c r="H5" s="20"/>
    </row>
    <row r="6" spans="1:9" ht="18.600000000000001" customHeight="1" x14ac:dyDescent="0.3">
      <c r="B6" s="17">
        <v>3</v>
      </c>
      <c r="C6" s="18"/>
      <c r="D6" s="18"/>
      <c r="E6" s="18">
        <f t="shared" si="0"/>
        <v>0</v>
      </c>
      <c r="F6" s="18">
        <f>IF(OR(G6="U",G6="K",G6="F",G6="B"),'Allgemeine Informationen'!$C$7,Januar!D6-Januar!C6-Januar!E6)</f>
        <v>0.1666666666666666</v>
      </c>
      <c r="G6" s="19" t="s">
        <v>45</v>
      </c>
      <c r="H6" s="20"/>
    </row>
    <row r="7" spans="1:9" ht="18.600000000000001" customHeight="1" x14ac:dyDescent="0.3">
      <c r="B7" s="17">
        <v>4</v>
      </c>
      <c r="C7" s="18"/>
      <c r="D7" s="18"/>
      <c r="E7" s="18">
        <f t="shared" si="0"/>
        <v>0</v>
      </c>
      <c r="F7" s="18">
        <f>IF(OR(G7="U",G7="K",G7="F",G7="B"),'Allgemeine Informationen'!$C$7,Januar!D7-Januar!C7-Januar!E7)</f>
        <v>0.1666666666666666</v>
      </c>
      <c r="G7" s="19" t="s">
        <v>45</v>
      </c>
      <c r="H7" s="20"/>
    </row>
    <row r="8" spans="1:9" ht="18.600000000000001" customHeight="1" x14ac:dyDescent="0.3">
      <c r="B8" s="17">
        <v>5</v>
      </c>
      <c r="C8" s="18"/>
      <c r="D8" s="18"/>
      <c r="E8" s="18">
        <f t="shared" si="0"/>
        <v>0</v>
      </c>
      <c r="F8" s="18">
        <f>IF(OR(G8="U",G8="K",G8="F",G8="B"),'Allgemeine Informationen'!$C$7,Januar!D8-Januar!C8-Januar!E8)</f>
        <v>0.1666666666666666</v>
      </c>
      <c r="G8" s="19" t="s">
        <v>45</v>
      </c>
      <c r="H8" s="20"/>
    </row>
    <row r="9" spans="1:9" ht="18.600000000000001" customHeight="1" x14ac:dyDescent="0.3">
      <c r="B9" s="17">
        <v>6</v>
      </c>
      <c r="C9" s="18"/>
      <c r="D9" s="18"/>
      <c r="E9" s="18">
        <f t="shared" si="0"/>
        <v>0</v>
      </c>
      <c r="F9" s="18">
        <f>IF(OR(G9="U",G9="K",G9="F",G9="B"),'Allgemeine Informationen'!$C$7,Januar!D9-Januar!C9-Januar!E9)</f>
        <v>0.1666666666666666</v>
      </c>
      <c r="G9" s="19" t="s">
        <v>45</v>
      </c>
      <c r="H9" s="20"/>
    </row>
    <row r="10" spans="1:9" ht="18.600000000000001" customHeight="1" x14ac:dyDescent="0.3">
      <c r="B10" s="17">
        <v>7</v>
      </c>
      <c r="C10" s="18"/>
      <c r="D10" s="18"/>
      <c r="E10" s="18">
        <f t="shared" si="0"/>
        <v>0</v>
      </c>
      <c r="F10" s="18">
        <f>IF(OR(G10="U",G10="K",G10="F",G10="B"),'Allgemeine Informationen'!$C$7,Januar!D10-Januar!C10-Januar!E10)</f>
        <v>0.1666666666666666</v>
      </c>
      <c r="G10" s="19" t="s">
        <v>45</v>
      </c>
      <c r="H10" s="20"/>
    </row>
    <row r="11" spans="1:9" ht="18.600000000000001" customHeight="1" x14ac:dyDescent="0.3">
      <c r="B11" s="17">
        <v>8</v>
      </c>
      <c r="C11" s="18"/>
      <c r="D11" s="18"/>
      <c r="E11" s="18">
        <f t="shared" si="0"/>
        <v>0</v>
      </c>
      <c r="F11" s="18">
        <f>IF(OR(G11="U",G11="K",G11="F",G11="B"),'Allgemeine Informationen'!$C$7,Januar!D11-Januar!C11-Januar!E11)</f>
        <v>0</v>
      </c>
      <c r="G11" s="19"/>
      <c r="H11" s="20"/>
    </row>
    <row r="12" spans="1:9" ht="18.600000000000001" customHeight="1" x14ac:dyDescent="0.3">
      <c r="B12" s="17">
        <v>9</v>
      </c>
      <c r="C12" s="18"/>
      <c r="D12" s="18"/>
      <c r="E12" s="18">
        <f t="shared" si="0"/>
        <v>0</v>
      </c>
      <c r="F12" s="18">
        <f>IF(OR(G12="U",G12="K",G12="F",G12="B"),'Allgemeine Informationen'!$C$7,Januar!D12-Januar!C12-Januar!E12)</f>
        <v>0</v>
      </c>
      <c r="G12" s="19"/>
      <c r="H12" s="20"/>
    </row>
    <row r="13" spans="1:9" ht="18.600000000000001" customHeight="1" x14ac:dyDescent="0.3">
      <c r="B13" s="17">
        <v>10</v>
      </c>
      <c r="C13" s="18">
        <v>0.66666666666666663</v>
      </c>
      <c r="D13" s="18">
        <v>0.79166666666666663</v>
      </c>
      <c r="E13" s="18">
        <f t="shared" si="0"/>
        <v>0</v>
      </c>
      <c r="F13" s="18">
        <f>IF(OR(G13="U",G13="K",G13="F",G13="B"),'Allgemeine Informationen'!$C$7,Januar!D13-Januar!C13-Januar!E13)</f>
        <v>0.125</v>
      </c>
      <c r="G13" s="19"/>
      <c r="H13" s="20" t="s">
        <v>153</v>
      </c>
    </row>
    <row r="14" spans="1:9" ht="18.600000000000001" customHeight="1" x14ac:dyDescent="0.3">
      <c r="B14" s="17">
        <v>11</v>
      </c>
      <c r="C14" s="18">
        <v>0.5625</v>
      </c>
      <c r="D14" s="18">
        <v>0.70833333333333337</v>
      </c>
      <c r="E14" s="18">
        <f t="shared" si="0"/>
        <v>0</v>
      </c>
      <c r="F14" s="18">
        <f>IF(OR(G14="U",G14="K",G14="F",G14="B"),'Allgemeine Informationen'!$C$7,Januar!D14-Januar!C14-Januar!E14)</f>
        <v>0.14583333333333337</v>
      </c>
      <c r="G14" s="19"/>
      <c r="H14" s="20" t="s">
        <v>154</v>
      </c>
    </row>
    <row r="15" spans="1:9" ht="18.600000000000001" customHeight="1" x14ac:dyDescent="0.3">
      <c r="B15" s="17">
        <v>12</v>
      </c>
      <c r="C15" s="18">
        <v>0.625</v>
      </c>
      <c r="D15" s="18">
        <v>0.70833333333333337</v>
      </c>
      <c r="E15" s="18">
        <f t="shared" si="0"/>
        <v>0</v>
      </c>
      <c r="F15" s="18">
        <f>IF(OR(G15="U",G15="K",G15="F",G15="B"),'Allgemeine Informationen'!$C$7,Januar!D15-Januar!C15-Januar!E15)</f>
        <v>8.333333333333337E-2</v>
      </c>
      <c r="G15" s="19"/>
      <c r="H15" s="20" t="s">
        <v>157</v>
      </c>
    </row>
    <row r="16" spans="1:9" ht="18.600000000000001" customHeight="1" x14ac:dyDescent="0.3">
      <c r="B16" s="17">
        <v>13</v>
      </c>
      <c r="C16" s="18">
        <v>0.70833333333333337</v>
      </c>
      <c r="D16" s="18">
        <v>0.83333333333333337</v>
      </c>
      <c r="E16" s="18">
        <f t="shared" si="0"/>
        <v>0</v>
      </c>
      <c r="F16" s="18">
        <f>IF(OR(G16="U",G16="K",G16="F",G16="B"),'Allgemeine Informationen'!$C$7,Januar!D16-Januar!C16-Januar!E16)</f>
        <v>0.125</v>
      </c>
      <c r="G16" s="19"/>
      <c r="H16" s="20" t="s">
        <v>155</v>
      </c>
    </row>
    <row r="17" spans="2:8" ht="18.600000000000001" customHeight="1" x14ac:dyDescent="0.3">
      <c r="B17" s="17">
        <v>14</v>
      </c>
      <c r="C17" s="18">
        <v>0.45833333333333331</v>
      </c>
      <c r="D17" s="18">
        <v>0.69791666666666663</v>
      </c>
      <c r="E17" s="18">
        <f t="shared" si="0"/>
        <v>0</v>
      </c>
      <c r="F17" s="18">
        <f>IF(OR(G17="U",G17="K",G17="F",G17="B"),'Allgemeine Informationen'!$C$7,Januar!D17-Januar!C17-Januar!E17)</f>
        <v>0.23958333333333331</v>
      </c>
      <c r="G17" s="19"/>
      <c r="H17" s="20" t="s">
        <v>156</v>
      </c>
    </row>
    <row r="18" spans="2:8" ht="18.600000000000001" customHeight="1" x14ac:dyDescent="0.3">
      <c r="B18" s="17">
        <v>15</v>
      </c>
      <c r="C18" s="18"/>
      <c r="D18" s="18"/>
      <c r="E18" s="18">
        <f t="shared" si="0"/>
        <v>0</v>
      </c>
      <c r="F18" s="18">
        <f>IF(OR(G18="U",G18="K",G18="F",G18="B"),'Allgemeine Informationen'!$C$7,Januar!D18-Januar!C18-Januar!E18)</f>
        <v>0</v>
      </c>
      <c r="G18" s="19"/>
      <c r="H18" s="20"/>
    </row>
    <row r="19" spans="2:8" ht="18.600000000000001" customHeight="1" x14ac:dyDescent="0.3">
      <c r="B19" s="17">
        <v>16</v>
      </c>
      <c r="C19" s="18"/>
      <c r="D19" s="18"/>
      <c r="E19" s="18">
        <f t="shared" si="0"/>
        <v>0</v>
      </c>
      <c r="F19" s="18">
        <f>IF(OR(G19="U",G19="K",G19="F",G19="B"),'Allgemeine Informationen'!$C$7,Januar!D19-Januar!C19-Januar!E19)</f>
        <v>0</v>
      </c>
      <c r="G19" s="19"/>
      <c r="H19" s="20"/>
    </row>
    <row r="20" spans="2:8" ht="18.600000000000001" customHeight="1" x14ac:dyDescent="0.3">
      <c r="B20" s="17">
        <v>17</v>
      </c>
      <c r="C20" s="18">
        <v>0.44791666666666669</v>
      </c>
      <c r="D20" s="18">
        <v>0.83333333333333337</v>
      </c>
      <c r="E20" s="18">
        <v>0.14583333333333334</v>
      </c>
      <c r="F20" s="18">
        <f>IF(OR(G20="U",G20="K",G20="F",G20="B"),'Allgemeine Informationen'!$C$7,Januar!D20-Januar!C20-Januar!E20)</f>
        <v>0.23958333333333334</v>
      </c>
      <c r="G20" s="19"/>
      <c r="H20" s="20" t="s">
        <v>158</v>
      </c>
    </row>
    <row r="21" spans="2:8" ht="18.600000000000001" customHeight="1" x14ac:dyDescent="0.3">
      <c r="B21" s="17">
        <v>18</v>
      </c>
      <c r="C21" s="18">
        <v>0.66666666666666663</v>
      </c>
      <c r="D21" s="18">
        <v>0.75</v>
      </c>
      <c r="E21" s="18">
        <f t="shared" si="0"/>
        <v>0</v>
      </c>
      <c r="F21" s="18">
        <f>IF(OR(G21="U",G21="K",G21="F",G21="B"),'Allgemeine Informationen'!$C$7,Januar!D21-Januar!C21-Januar!E21)</f>
        <v>8.333333333333337E-2</v>
      </c>
      <c r="G21" s="19"/>
      <c r="H21" s="20" t="s">
        <v>159</v>
      </c>
    </row>
    <row r="22" spans="2:8" ht="18.600000000000001" customHeight="1" x14ac:dyDescent="0.3">
      <c r="B22" s="17">
        <v>19</v>
      </c>
      <c r="C22" s="18">
        <v>0.60416666666666663</v>
      </c>
      <c r="D22" s="18">
        <v>0.85416666666666663</v>
      </c>
      <c r="E22" s="18">
        <f t="shared" si="0"/>
        <v>0</v>
      </c>
      <c r="F22" s="18">
        <f>IF(OR(G22="U",G22="K",G22="F",G22="B"),'Allgemeine Informationen'!$C$7,Januar!D22-Januar!C22-Januar!E22)</f>
        <v>0.25</v>
      </c>
      <c r="G22" s="19"/>
      <c r="H22" s="20" t="s">
        <v>160</v>
      </c>
    </row>
    <row r="23" spans="2:8" ht="18.600000000000001" customHeight="1" x14ac:dyDescent="0.3">
      <c r="B23" s="17">
        <v>20</v>
      </c>
      <c r="C23" s="18">
        <v>0.44791666666666669</v>
      </c>
      <c r="D23" s="18">
        <v>0.8125</v>
      </c>
      <c r="E23" s="18">
        <v>0.11458333333333333</v>
      </c>
      <c r="F23" s="18">
        <f>IF(OR(G23="U",G23="K",G23="F",G23="B"),'Allgemeine Informationen'!$C$7,Januar!D23-Januar!C23-Januar!E23)</f>
        <v>0.25</v>
      </c>
      <c r="G23" s="19"/>
      <c r="H23" s="20" t="s">
        <v>161</v>
      </c>
    </row>
    <row r="24" spans="2:8" ht="18.600000000000001" customHeight="1" x14ac:dyDescent="0.3">
      <c r="B24" s="17">
        <v>21</v>
      </c>
      <c r="C24" s="18">
        <v>0.41666666666666669</v>
      </c>
      <c r="D24" s="18">
        <v>0.52083333333333337</v>
      </c>
      <c r="E24" s="18">
        <f t="shared" si="0"/>
        <v>0</v>
      </c>
      <c r="F24" s="18">
        <f>IF(OR(G24="U",G24="K",G24="F",G24="B"),'Allgemeine Informationen'!$C$7,Januar!D24-Januar!C24-Januar!E24)</f>
        <v>0.10416666666666669</v>
      </c>
      <c r="G24" s="19"/>
      <c r="H24" s="20" t="s">
        <v>162</v>
      </c>
    </row>
    <row r="25" spans="2:8" ht="18.600000000000001" customHeight="1" x14ac:dyDescent="0.3">
      <c r="B25" s="17">
        <v>22</v>
      </c>
      <c r="C25" s="18"/>
      <c r="D25" s="18"/>
      <c r="E25" s="18">
        <f t="shared" si="0"/>
        <v>0</v>
      </c>
      <c r="F25" s="18">
        <f>IF(OR(G25="U",G25="K",G25="F",G25="B"),'Allgemeine Informationen'!$C$7,Januar!D25-Januar!C25-Januar!E25)</f>
        <v>0</v>
      </c>
      <c r="G25" s="19"/>
      <c r="H25" s="20"/>
    </row>
    <row r="26" spans="2:8" ht="18.600000000000001" customHeight="1" x14ac:dyDescent="0.3">
      <c r="B26" s="17">
        <v>23</v>
      </c>
      <c r="C26" s="18"/>
      <c r="D26" s="18"/>
      <c r="E26" s="18">
        <f t="shared" si="0"/>
        <v>0</v>
      </c>
      <c r="F26" s="18">
        <f>IF(OR(G26="U",G26="K",G26="F",G26="B"),'Allgemeine Informationen'!$C$7,Januar!D26-Januar!C26-Januar!E26)</f>
        <v>0</v>
      </c>
      <c r="G26" s="19"/>
      <c r="H26" s="20"/>
    </row>
    <row r="27" spans="2:8" ht="18.600000000000001" customHeight="1" x14ac:dyDescent="0.3">
      <c r="B27" s="17">
        <v>24</v>
      </c>
      <c r="C27" s="18">
        <v>0.5</v>
      </c>
      <c r="D27" s="18">
        <v>0.88541666666666663</v>
      </c>
      <c r="E27" s="18">
        <v>8.3333333333333329E-2</v>
      </c>
      <c r="F27" s="18">
        <f>IF(OR(G27="U",G27="K",G27="F",G27="B"),'Allgemeine Informationen'!$C$7,Januar!D27-Januar!C27-Januar!E27)</f>
        <v>0.30208333333333331</v>
      </c>
      <c r="G27" s="19"/>
      <c r="H27" s="20" t="s">
        <v>167</v>
      </c>
    </row>
    <row r="28" spans="2:8" ht="18.600000000000001" customHeight="1" x14ac:dyDescent="0.3">
      <c r="B28" s="17">
        <v>25</v>
      </c>
      <c r="C28" s="18">
        <v>0.75</v>
      </c>
      <c r="D28" s="18">
        <v>0.79166666666666663</v>
      </c>
      <c r="E28" s="18">
        <f t="shared" si="0"/>
        <v>0</v>
      </c>
      <c r="F28" s="18">
        <f>IF(OR(G28="U",G28="K",G28="F",G28="B"),'Allgemeine Informationen'!$C$7,Januar!D28-Januar!C28-Januar!E28)</f>
        <v>4.166666666666663E-2</v>
      </c>
      <c r="G28" s="19"/>
      <c r="H28" s="20" t="s">
        <v>163</v>
      </c>
    </row>
    <row r="29" spans="2:8" ht="18.600000000000001" customHeight="1" x14ac:dyDescent="0.3">
      <c r="B29" s="17">
        <v>26</v>
      </c>
      <c r="C29" s="18">
        <v>0.58333333333333337</v>
      </c>
      <c r="D29" s="18">
        <v>0.75</v>
      </c>
      <c r="E29" s="18">
        <f t="shared" si="0"/>
        <v>0</v>
      </c>
      <c r="F29" s="18">
        <f>IF(OR(G29="U",G29="K",G29="F",G29="B"),'Allgemeine Informationen'!$C$7,Januar!D29-Januar!C29-Januar!E29)</f>
        <v>0.16666666666666663</v>
      </c>
      <c r="G29" s="19"/>
      <c r="H29" s="20" t="s">
        <v>164</v>
      </c>
    </row>
    <row r="30" spans="2:8" ht="18.600000000000001" customHeight="1" x14ac:dyDescent="0.3">
      <c r="B30" s="17">
        <v>27</v>
      </c>
      <c r="C30" s="18">
        <v>0.60416666666666663</v>
      </c>
      <c r="D30" s="18">
        <v>0.72916666666666663</v>
      </c>
      <c r="E30" s="18">
        <f t="shared" si="0"/>
        <v>0</v>
      </c>
      <c r="F30" s="18">
        <f>IF(OR(G30="U",G30="K",G30="F",G30="B"),'Allgemeine Informationen'!$C$7,Januar!D30-Januar!C30-Januar!E30)</f>
        <v>0.125</v>
      </c>
      <c r="G30" s="19"/>
      <c r="H30" s="20" t="s">
        <v>165</v>
      </c>
    </row>
    <row r="31" spans="2:8" ht="18.600000000000001" customHeight="1" x14ac:dyDescent="0.3">
      <c r="B31" s="17">
        <v>28</v>
      </c>
      <c r="C31" s="18">
        <v>0.41666666666666669</v>
      </c>
      <c r="D31" s="18">
        <v>0.72916666666666663</v>
      </c>
      <c r="E31" s="18">
        <v>0.10416666666666667</v>
      </c>
      <c r="F31" s="18">
        <f>IF(OR(G31="U",G31="K",G31="F",G31="B"),'Allgemeine Informationen'!$C$7,Januar!D31-Januar!C31-Januar!E31)</f>
        <v>0.20833333333333326</v>
      </c>
      <c r="G31" s="19"/>
      <c r="H31" s="20" t="s">
        <v>166</v>
      </c>
    </row>
    <row r="32" spans="2:8" ht="18.600000000000001" customHeight="1" x14ac:dyDescent="0.3">
      <c r="B32" s="17">
        <v>29</v>
      </c>
      <c r="C32" s="18"/>
      <c r="D32" s="18"/>
      <c r="E32" s="18">
        <f t="shared" si="0"/>
        <v>0</v>
      </c>
      <c r="F32" s="18">
        <f>IF(OR(G32="U",G32="K",G32="F",G32="B"),'Allgemeine Informationen'!$C$7,Januar!D32-Januar!C32-Januar!E32)</f>
        <v>0</v>
      </c>
      <c r="G32" s="19"/>
      <c r="H32" s="20"/>
    </row>
    <row r="33" spans="1:8" ht="18.600000000000001" customHeight="1" x14ac:dyDescent="0.3">
      <c r="B33" s="17">
        <v>30</v>
      </c>
      <c r="C33" s="18"/>
      <c r="D33" s="18"/>
      <c r="E33" s="18">
        <f t="shared" si="0"/>
        <v>0</v>
      </c>
      <c r="F33" s="18">
        <f>IF(OR(G33="U",G33="K",G33="F",G33="B"),'Allgemeine Informationen'!$C$7,Januar!D33-Januar!C33-Januar!E33)</f>
        <v>0</v>
      </c>
      <c r="G33" s="19"/>
      <c r="H33" s="20"/>
    </row>
    <row r="34" spans="1:8" ht="18.600000000000001" customHeight="1" x14ac:dyDescent="0.3">
      <c r="B34" s="17">
        <v>31</v>
      </c>
      <c r="C34" s="18">
        <v>0.64583333333333337</v>
      </c>
      <c r="D34" s="18">
        <v>0.8125</v>
      </c>
      <c r="E34" s="18">
        <f t="shared" si="0"/>
        <v>0</v>
      </c>
      <c r="F34" s="18">
        <f>IF(OR(G34="U",G34="K",G34="F",G34="B"),'Allgemeine Informationen'!$C$7,Januar!D34-Januar!C34-Januar!E34)</f>
        <v>0.16666666666666663</v>
      </c>
      <c r="G34" s="19"/>
      <c r="H34" s="20" t="s">
        <v>168</v>
      </c>
    </row>
    <row r="35" spans="1:8" ht="18.600000000000001" customHeight="1" x14ac:dyDescent="0.3">
      <c r="C35" s="36" t="s">
        <v>32</v>
      </c>
      <c r="D35" s="36"/>
      <c r="E35" s="36"/>
      <c r="F35" s="18">
        <f>SUM(F4:F34)</f>
        <v>3.6562499999999996</v>
      </c>
      <c r="G35" s="9">
        <f>COUNTIFS(G4:G34,"U")</f>
        <v>0</v>
      </c>
    </row>
    <row r="36" spans="1:8" ht="18.600000000000001" customHeight="1" x14ac:dyDescent="0.3">
      <c r="C36" s="33" t="s">
        <v>33</v>
      </c>
      <c r="D36" s="33"/>
      <c r="E36" s="33"/>
      <c r="F36" s="18">
        <f>'Allgemeine Informationen'!C7*'Allgemeine Informationen'!F10</f>
        <v>3.4999999999999987</v>
      </c>
    </row>
    <row r="37" spans="1:8" ht="18.600000000000001" customHeight="1" x14ac:dyDescent="0.3">
      <c r="C37" s="33" t="s">
        <v>34</v>
      </c>
      <c r="D37" s="33"/>
      <c r="E37" s="33"/>
      <c r="F37" s="18">
        <f>Dezember!F38</f>
        <v>0.87152777777778434</v>
      </c>
    </row>
    <row r="38" spans="1:8" ht="18.600000000000001" customHeight="1" x14ac:dyDescent="0.3">
      <c r="C38" s="33" t="s">
        <v>35</v>
      </c>
      <c r="D38" s="33"/>
      <c r="E38" s="33"/>
      <c r="F38" s="18">
        <f>F35-F36+F37</f>
        <v>1.0277777777777852</v>
      </c>
    </row>
    <row r="39" spans="1:8" ht="18.600000000000001" customHeight="1" x14ac:dyDescent="0.3">
      <c r="A39" s="23" t="s">
        <v>36</v>
      </c>
      <c r="B39" s="24"/>
      <c r="C39" s="25"/>
    </row>
    <row r="40" spans="1:8" ht="18.600000000000001" customHeight="1" x14ac:dyDescent="0.3">
      <c r="A40" s="26" t="s">
        <v>37</v>
      </c>
      <c r="B40" s="13" t="s">
        <v>38</v>
      </c>
      <c r="C40" s="27" t="s">
        <v>39</v>
      </c>
    </row>
    <row r="41" spans="1:8" ht="18.600000000000001" customHeight="1" x14ac:dyDescent="0.3">
      <c r="A41" s="26" t="s">
        <v>40</v>
      </c>
      <c r="B41" s="13" t="s">
        <v>38</v>
      </c>
      <c r="C41" s="27" t="s">
        <v>41</v>
      </c>
      <c r="E41" s="34" t="s">
        <v>42</v>
      </c>
      <c r="F41" s="34"/>
      <c r="G41" s="34"/>
      <c r="H41" s="34"/>
    </row>
    <row r="42" spans="1:8" ht="18.600000000000001" customHeight="1" x14ac:dyDescent="0.3">
      <c r="A42" s="26" t="s">
        <v>43</v>
      </c>
      <c r="B42" s="13" t="s">
        <v>38</v>
      </c>
      <c r="C42" s="27" t="s">
        <v>44</v>
      </c>
    </row>
    <row r="43" spans="1:8" ht="18.600000000000001" customHeight="1" x14ac:dyDescent="0.3">
      <c r="A43" s="28" t="s">
        <v>45</v>
      </c>
      <c r="B43" s="29" t="s">
        <v>38</v>
      </c>
      <c r="C43" s="30" t="s">
        <v>46</v>
      </c>
      <c r="E43" s="34" t="s">
        <v>47</v>
      </c>
      <c r="F43" s="34"/>
      <c r="G43" s="34"/>
      <c r="H43" s="34"/>
    </row>
  </sheetData>
  <mergeCells count="8">
    <mergeCell ref="C38:E38"/>
    <mergeCell ref="E41:H41"/>
    <mergeCell ref="E43:H43"/>
    <mergeCell ref="C1:E1"/>
    <mergeCell ref="G1:H1"/>
    <mergeCell ref="C35:E35"/>
    <mergeCell ref="C36:E36"/>
    <mergeCell ref="C37:E37"/>
  </mergeCells>
  <pageMargins left="0.17708333333333301" right="0.30208333333333298" top="0.35416666666666702" bottom="0.33333333333333298" header="0.51180555555555496" footer="0.51180555555555496"/>
  <pageSetup paperSize="9" firstPageNumber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MK43"/>
  <sheetViews>
    <sheetView showGridLines="0" topLeftCell="A19" zoomScale="130" zoomScaleNormal="130" workbookViewId="0">
      <selection activeCell="H36" sqref="H36"/>
    </sheetView>
  </sheetViews>
  <sheetFormatPr baseColWidth="10" defaultColWidth="8.88671875" defaultRowHeight="14.4" x14ac:dyDescent="0.3"/>
  <cols>
    <col min="1" max="1" width="3.5546875" style="9" customWidth="1"/>
    <col min="2" max="2" width="8.44140625" style="9" customWidth="1"/>
    <col min="3" max="5" width="11.6640625" style="9" customWidth="1"/>
    <col min="6" max="6" width="14.109375" style="9" customWidth="1"/>
    <col min="7" max="7" width="12" style="9" customWidth="1"/>
    <col min="8" max="8" width="22.5546875" style="9" customWidth="1"/>
    <col min="9" max="9" width="2.6640625" style="9" customWidth="1"/>
    <col min="10" max="1025" width="11.44140625" style="9"/>
  </cols>
  <sheetData>
    <row r="1" spans="1:9" s="12" customFormat="1" ht="18.600000000000001" customHeight="1" x14ac:dyDescent="0.3">
      <c r="A1" s="10"/>
      <c r="B1" s="11" t="s">
        <v>22</v>
      </c>
      <c r="C1" s="35" t="str">
        <f>'Allgemeine Informationen'!C3</f>
        <v>Uta Boßmann</v>
      </c>
      <c r="D1" s="35"/>
      <c r="E1" s="35"/>
      <c r="F1" s="11" t="s">
        <v>23</v>
      </c>
      <c r="G1" s="35" t="str">
        <f>'Allgemeine Informationen'!C4</f>
        <v>Vorstand</v>
      </c>
      <c r="H1" s="35"/>
      <c r="I1" s="10"/>
    </row>
    <row r="2" spans="1:9" ht="18.600000000000001" customHeight="1" x14ac:dyDescent="0.3">
      <c r="A2" s="13"/>
      <c r="B2" s="14" t="s">
        <v>24</v>
      </c>
      <c r="C2" s="15" t="str">
        <f>'Allgemeine Informationen'!E11</f>
        <v>Februar</v>
      </c>
      <c r="D2" s="16"/>
      <c r="E2" s="16"/>
      <c r="F2" s="13"/>
      <c r="G2" s="16"/>
      <c r="H2" s="16"/>
    </row>
    <row r="3" spans="1:9" ht="18.600000000000001" customHeight="1" x14ac:dyDescent="0.3">
      <c r="B3" s="17" t="s">
        <v>25</v>
      </c>
      <c r="C3" s="17" t="s">
        <v>26</v>
      </c>
      <c r="D3" s="17" t="s">
        <v>27</v>
      </c>
      <c r="E3" s="17" t="s">
        <v>28</v>
      </c>
      <c r="F3" s="17" t="s">
        <v>29</v>
      </c>
      <c r="G3" s="17" t="s">
        <v>30</v>
      </c>
      <c r="H3" s="17" t="s">
        <v>31</v>
      </c>
    </row>
    <row r="4" spans="1:9" ht="18.600000000000001" customHeight="1" x14ac:dyDescent="0.3">
      <c r="B4" s="17">
        <v>1</v>
      </c>
      <c r="C4" s="18">
        <v>0.5</v>
      </c>
      <c r="D4" s="18">
        <v>0.72916666666666663</v>
      </c>
      <c r="E4" s="18">
        <v>6.25E-2</v>
      </c>
      <c r="F4" s="18">
        <f>IF(OR(G4="U",G4="K",G4="F",G4="B"),'Allgemeine Informationen'!$C$7,Februar!D4-Februar!C4-Februar!E4)</f>
        <v>0.16666666666666663</v>
      </c>
      <c r="G4" s="19"/>
      <c r="H4" s="20" t="s">
        <v>169</v>
      </c>
    </row>
    <row r="5" spans="1:9" ht="18.600000000000001" customHeight="1" x14ac:dyDescent="0.3">
      <c r="B5" s="17">
        <v>2</v>
      </c>
      <c r="C5" s="18">
        <v>0.5</v>
      </c>
      <c r="D5" s="18">
        <v>0.52083333333333337</v>
      </c>
      <c r="E5" s="18">
        <f t="shared" ref="E5:E31" si="0">IF(D5-C5 &gt;= TIMEVALUE("9:01"), TIMEVALUE("0:45"), IF(D5-C5 &gt;= TIMEVALUE("6:01"), TIMEVALUE("0:30"), 0))</f>
        <v>0</v>
      </c>
      <c r="F5" s="18">
        <f>IF(OR(G5="U",G5="K",G5="F",G5="B"),'Allgemeine Informationen'!$C$7,Februar!D5-Februar!C5-Februar!E5)</f>
        <v>2.083333333333337E-2</v>
      </c>
      <c r="H5" s="20" t="s">
        <v>170</v>
      </c>
    </row>
    <row r="6" spans="1:9" ht="18.600000000000001" customHeight="1" x14ac:dyDescent="0.3">
      <c r="B6" s="17">
        <v>3</v>
      </c>
      <c r="C6" s="18">
        <v>0.5</v>
      </c>
      <c r="D6" s="18">
        <v>0.82291666666666663</v>
      </c>
      <c r="E6" s="18">
        <v>0.15625</v>
      </c>
      <c r="F6" s="18">
        <f>IF(OR(G6="U",G6="K",G6="F",G6="B"),'Allgemeine Informationen'!$C$7,Februar!D6-Februar!C6-Februar!E6)</f>
        <v>0.16666666666666663</v>
      </c>
      <c r="G6" s="19"/>
      <c r="H6" s="20" t="s">
        <v>171</v>
      </c>
    </row>
    <row r="7" spans="1:9" ht="18.600000000000001" customHeight="1" x14ac:dyDescent="0.3">
      <c r="B7" s="17">
        <v>4</v>
      </c>
      <c r="C7" s="18">
        <v>0.41666666666666669</v>
      </c>
      <c r="D7" s="18">
        <v>0.72916666666666663</v>
      </c>
      <c r="E7" s="18">
        <v>0.10416666666666667</v>
      </c>
      <c r="F7" s="18">
        <f>IF(OR(G7="U",G7="K",G7="F",G7="B"),'Allgemeine Informationen'!$C$7,Februar!D7-Februar!C7-Februar!E7)</f>
        <v>0.20833333333333326</v>
      </c>
      <c r="G7" s="19"/>
      <c r="H7" s="20" t="s">
        <v>172</v>
      </c>
    </row>
    <row r="8" spans="1:9" ht="18.600000000000001" customHeight="1" x14ac:dyDescent="0.3">
      <c r="B8" s="17">
        <v>5</v>
      </c>
      <c r="C8" s="18"/>
      <c r="D8" s="18"/>
      <c r="E8" s="18">
        <f t="shared" si="0"/>
        <v>0</v>
      </c>
      <c r="F8" s="18">
        <f>IF(OR(G8="U",G8="K",G8="F",G8="B"),'Allgemeine Informationen'!$C$7,Februar!D8-Februar!C8-Februar!E8)</f>
        <v>0</v>
      </c>
      <c r="G8" s="19"/>
      <c r="H8" s="20"/>
    </row>
    <row r="9" spans="1:9" ht="18.600000000000001" customHeight="1" x14ac:dyDescent="0.3">
      <c r="B9" s="17">
        <v>6</v>
      </c>
      <c r="C9" s="18"/>
      <c r="D9" s="18"/>
      <c r="E9" s="18">
        <f t="shared" si="0"/>
        <v>0</v>
      </c>
      <c r="F9" s="18">
        <f>IF(OR(G9="U",G9="K",G9="F",G9="B"),'Allgemeine Informationen'!$C$7,Februar!D9-Februar!C9-Februar!E9)</f>
        <v>0</v>
      </c>
      <c r="G9" s="19"/>
      <c r="H9" s="20"/>
    </row>
    <row r="10" spans="1:9" ht="18.600000000000001" customHeight="1" x14ac:dyDescent="0.3">
      <c r="B10" s="17">
        <v>7</v>
      </c>
      <c r="C10" s="18">
        <v>0.375</v>
      </c>
      <c r="D10" s="18">
        <v>0.54166666666666663</v>
      </c>
      <c r="E10" s="18">
        <f t="shared" si="0"/>
        <v>0</v>
      </c>
      <c r="F10" s="18">
        <f>IF(OR(G10="U",G10="K",G10="F",G10="B"),'Allgemeine Informationen'!$C$7,Februar!D10-Februar!C10-Februar!E10)</f>
        <v>0.16666666666666663</v>
      </c>
      <c r="G10" s="19"/>
      <c r="H10" s="20" t="s">
        <v>173</v>
      </c>
    </row>
    <row r="11" spans="1:9" ht="18.600000000000001" customHeight="1" x14ac:dyDescent="0.3">
      <c r="B11" s="17">
        <v>8</v>
      </c>
      <c r="C11" s="18">
        <v>0.5</v>
      </c>
      <c r="D11" s="18">
        <v>0.625</v>
      </c>
      <c r="E11" s="18">
        <f t="shared" si="0"/>
        <v>0</v>
      </c>
      <c r="F11" s="18">
        <f>IF(OR(G11="U",G11="K",G11="F",G11="B"),'Allgemeine Informationen'!$C$7,Februar!D11-Februar!C11-Februar!E11)</f>
        <v>0.125</v>
      </c>
      <c r="G11" s="19"/>
      <c r="H11" s="20" t="s">
        <v>174</v>
      </c>
    </row>
    <row r="12" spans="1:9" ht="18.600000000000001" customHeight="1" x14ac:dyDescent="0.3">
      <c r="B12" s="17">
        <v>9</v>
      </c>
      <c r="C12" s="18">
        <v>0.47916666666666669</v>
      </c>
      <c r="D12" s="18">
        <v>0.77083333333333337</v>
      </c>
      <c r="E12" s="18">
        <f t="shared" si="0"/>
        <v>2.0833333333333332E-2</v>
      </c>
      <c r="F12" s="18">
        <f>IF(OR(G12="U",G12="K",G12="F",G12="B"),'Allgemeine Informationen'!$C$7,Februar!D12-Februar!C12-Februar!E12)</f>
        <v>0.27083333333333337</v>
      </c>
      <c r="G12" s="19"/>
      <c r="H12" s="20" t="s">
        <v>175</v>
      </c>
    </row>
    <row r="13" spans="1:9" ht="18.600000000000001" customHeight="1" x14ac:dyDescent="0.3">
      <c r="B13" s="17">
        <v>10</v>
      </c>
      <c r="C13" s="18">
        <v>0.5625</v>
      </c>
      <c r="D13" s="18">
        <v>0.66666666666666663</v>
      </c>
      <c r="E13" s="18">
        <f t="shared" si="0"/>
        <v>0</v>
      </c>
      <c r="F13" s="18">
        <f>IF(OR(G13="U",G13="K",G13="F",G13="B"),'Allgemeine Informationen'!$C$7,Februar!D13-Februar!C13-Februar!E13)</f>
        <v>0.10416666666666663</v>
      </c>
      <c r="G13" s="19"/>
      <c r="H13" s="20" t="s">
        <v>176</v>
      </c>
    </row>
    <row r="14" spans="1:9" ht="18.600000000000001" customHeight="1" x14ac:dyDescent="0.3">
      <c r="B14" s="17">
        <v>11</v>
      </c>
      <c r="C14" s="18">
        <v>0.47916666666666669</v>
      </c>
      <c r="D14" s="18">
        <v>0.66666666666666663</v>
      </c>
      <c r="E14" s="18">
        <f t="shared" si="0"/>
        <v>0</v>
      </c>
      <c r="F14" s="18">
        <f>IF(OR(G14="U",G14="K",G14="F",G14="B"),'Allgemeine Informationen'!$C$7,Februar!D14-Februar!C14-Februar!E14)</f>
        <v>0.18749999999999994</v>
      </c>
      <c r="G14" s="19"/>
      <c r="H14" s="20" t="s">
        <v>177</v>
      </c>
    </row>
    <row r="15" spans="1:9" ht="18.600000000000001" customHeight="1" x14ac:dyDescent="0.3">
      <c r="B15" s="17">
        <v>12</v>
      </c>
      <c r="C15" s="18"/>
      <c r="D15" s="18"/>
      <c r="E15" s="18">
        <f t="shared" si="0"/>
        <v>0</v>
      </c>
      <c r="F15" s="18">
        <f>IF(OR(G15="U",G15="K",G15="F",G15="B"),'Allgemeine Informationen'!$C$7,Februar!D15-Februar!C15-Februar!E15)</f>
        <v>0</v>
      </c>
      <c r="G15" s="19"/>
      <c r="H15" s="20"/>
    </row>
    <row r="16" spans="1:9" ht="18.600000000000001" customHeight="1" x14ac:dyDescent="0.3">
      <c r="B16" s="17">
        <v>13</v>
      </c>
      <c r="C16" s="18"/>
      <c r="D16" s="18"/>
      <c r="E16" s="18">
        <f t="shared" si="0"/>
        <v>0</v>
      </c>
      <c r="F16" s="18">
        <f>IF(OR(G16="U",G16="K",G16="F",G16="B"),'Allgemeine Informationen'!$C$7,Februar!D16-Februar!C16-Februar!E16)</f>
        <v>0</v>
      </c>
      <c r="G16" s="19"/>
      <c r="H16" s="20"/>
    </row>
    <row r="17" spans="2:8" ht="18.600000000000001" customHeight="1" x14ac:dyDescent="0.3">
      <c r="B17" s="17">
        <v>14</v>
      </c>
      <c r="C17" s="18">
        <v>0.625</v>
      </c>
      <c r="D17" s="18">
        <v>0.79166666666666663</v>
      </c>
      <c r="E17" s="18">
        <f t="shared" si="0"/>
        <v>0</v>
      </c>
      <c r="F17" s="18">
        <f>IF(OR(G17="U",G17="K",G17="F",G17="B"),'Allgemeine Informationen'!$C$7,Februar!D17-Februar!C17-Februar!E17)</f>
        <v>0.16666666666666663</v>
      </c>
      <c r="G17" s="19"/>
      <c r="H17" s="20" t="s">
        <v>178</v>
      </c>
    </row>
    <row r="18" spans="2:8" ht="18.600000000000001" customHeight="1" x14ac:dyDescent="0.3">
      <c r="B18" s="17">
        <v>15</v>
      </c>
      <c r="C18" s="18">
        <v>0.64583333333333337</v>
      </c>
      <c r="D18" s="18">
        <v>0.70833333333333337</v>
      </c>
      <c r="E18" s="18">
        <f t="shared" si="0"/>
        <v>0</v>
      </c>
      <c r="F18" s="18">
        <f>IF(OR(G18="U",G18="K",G18="F",G18="B"),'Allgemeine Informationen'!$C$7,Februar!D18-Februar!C18-Februar!E18)</f>
        <v>6.25E-2</v>
      </c>
      <c r="G18" s="19"/>
      <c r="H18" s="20" t="s">
        <v>180</v>
      </c>
    </row>
    <row r="19" spans="2:8" ht="18.600000000000001" customHeight="1" x14ac:dyDescent="0.3">
      <c r="B19" s="17">
        <v>16</v>
      </c>
      <c r="C19" s="18">
        <v>0.75</v>
      </c>
      <c r="D19" s="18">
        <v>0.83333333333333337</v>
      </c>
      <c r="E19" s="18">
        <f t="shared" si="0"/>
        <v>0</v>
      </c>
      <c r="F19" s="18">
        <f>IF(OR(G19="U",G19="K",G19="F",G19="B"),'Allgemeine Informationen'!$C$7,Februar!D19-Februar!C19-Februar!E19)</f>
        <v>8.333333333333337E-2</v>
      </c>
      <c r="G19" s="19"/>
      <c r="H19" s="20" t="s">
        <v>181</v>
      </c>
    </row>
    <row r="20" spans="2:8" ht="18.600000000000001" customHeight="1" x14ac:dyDescent="0.3">
      <c r="B20" s="17">
        <v>17</v>
      </c>
      <c r="C20" s="18"/>
      <c r="D20" s="18"/>
      <c r="E20" s="18">
        <f t="shared" si="0"/>
        <v>0</v>
      </c>
      <c r="F20" s="18">
        <f>IF(OR(G20="U",G20="K",G20="F",G20="B"),'Allgemeine Informationen'!$C$7,Februar!D20-Februar!C20-Februar!E20)</f>
        <v>0</v>
      </c>
      <c r="G20" s="19"/>
      <c r="H20" s="20"/>
    </row>
    <row r="21" spans="2:8" ht="18.600000000000001" customHeight="1" x14ac:dyDescent="0.3">
      <c r="B21" s="17">
        <v>18</v>
      </c>
      <c r="C21" s="18">
        <v>0.45833333333333331</v>
      </c>
      <c r="D21" s="18">
        <v>0.625</v>
      </c>
      <c r="E21" s="18">
        <f t="shared" si="0"/>
        <v>0</v>
      </c>
      <c r="F21" s="18">
        <f>IF(OR(G21="U",G21="K",G21="F",G21="B"),'Allgemeine Informationen'!$C$7,Februar!D21-Februar!C21-Februar!E21)</f>
        <v>0.16666666666666669</v>
      </c>
      <c r="G21" s="19"/>
      <c r="H21" s="20" t="s">
        <v>179</v>
      </c>
    </row>
    <row r="22" spans="2:8" ht="18.600000000000001" customHeight="1" x14ac:dyDescent="0.3">
      <c r="B22" s="17">
        <v>19</v>
      </c>
      <c r="C22" s="18"/>
      <c r="D22" s="18"/>
      <c r="E22" s="18">
        <f t="shared" si="0"/>
        <v>0</v>
      </c>
      <c r="F22" s="18">
        <f>IF(OR(G22="U",G22="K",G22="F",G22="B"),'Allgemeine Informationen'!$C$7,Februar!D22-Februar!C22-Februar!E22)</f>
        <v>0</v>
      </c>
      <c r="G22" s="19"/>
      <c r="H22" s="20"/>
    </row>
    <row r="23" spans="2:8" ht="18.600000000000001" customHeight="1" x14ac:dyDescent="0.3">
      <c r="B23" s="17">
        <v>20</v>
      </c>
      <c r="C23" s="18"/>
      <c r="D23" s="18"/>
      <c r="E23" s="18">
        <f t="shared" si="0"/>
        <v>0</v>
      </c>
      <c r="F23" s="18">
        <f>IF(OR(G23="U",G23="K",G23="F",G23="B"),'Allgemeine Informationen'!$C$7,Februar!D23-Februar!C23-Februar!E23)</f>
        <v>0</v>
      </c>
      <c r="G23" s="19"/>
      <c r="H23" s="20"/>
    </row>
    <row r="24" spans="2:8" ht="18.600000000000001" customHeight="1" x14ac:dyDescent="0.3">
      <c r="B24" s="17">
        <v>21</v>
      </c>
      <c r="C24" s="18"/>
      <c r="D24" s="18"/>
      <c r="E24" s="18">
        <f t="shared" si="0"/>
        <v>0</v>
      </c>
      <c r="F24" s="18">
        <f>IF(OR(G24="U",G24="K",G24="F",G24="B"),'Allgemeine Informationen'!$C$7,Februar!D24-Februar!C24-Februar!E24)</f>
        <v>0.1666666666666666</v>
      </c>
      <c r="G24" s="19" t="s">
        <v>37</v>
      </c>
      <c r="H24" s="20"/>
    </row>
    <row r="25" spans="2:8" ht="18.600000000000001" customHeight="1" x14ac:dyDescent="0.3">
      <c r="B25" s="17">
        <v>22</v>
      </c>
      <c r="C25" s="18"/>
      <c r="D25" s="18"/>
      <c r="E25" s="18">
        <f t="shared" si="0"/>
        <v>0</v>
      </c>
      <c r="F25" s="18">
        <f>IF(OR(G25="U",G25="K",G25="F",G25="B"),'Allgemeine Informationen'!$C$7,Februar!D25-Februar!C25-Februar!E25)</f>
        <v>0.1666666666666666</v>
      </c>
      <c r="G25" s="19" t="s">
        <v>37</v>
      </c>
      <c r="H25" s="20"/>
    </row>
    <row r="26" spans="2:8" ht="18.600000000000001" customHeight="1" x14ac:dyDescent="0.3">
      <c r="B26" s="17">
        <v>23</v>
      </c>
      <c r="C26" s="18"/>
      <c r="D26" s="18"/>
      <c r="E26" s="18">
        <f t="shared" si="0"/>
        <v>0</v>
      </c>
      <c r="F26" s="18">
        <f>IF(OR(G26="U",G26="K",G26="F",G26="B"),'Allgemeine Informationen'!$C$7,Februar!D26-Februar!C26-Februar!E26)</f>
        <v>0.1666666666666666</v>
      </c>
      <c r="G26" s="19" t="s">
        <v>37</v>
      </c>
      <c r="H26" s="20"/>
    </row>
    <row r="27" spans="2:8" ht="18.600000000000001" customHeight="1" x14ac:dyDescent="0.3">
      <c r="B27" s="17">
        <v>24</v>
      </c>
      <c r="C27" s="18"/>
      <c r="D27" s="18"/>
      <c r="E27" s="18">
        <f t="shared" si="0"/>
        <v>0</v>
      </c>
      <c r="F27" s="18">
        <f>IF(OR(G27="U",G27="K",G27="F",G27="B"),'Allgemeine Informationen'!$C$7,Februar!D27-Februar!C27-Februar!E27)</f>
        <v>0.1666666666666666</v>
      </c>
      <c r="G27" s="19" t="s">
        <v>37</v>
      </c>
      <c r="H27" s="20"/>
    </row>
    <row r="28" spans="2:8" ht="18.600000000000001" customHeight="1" x14ac:dyDescent="0.3">
      <c r="B28" s="17">
        <v>25</v>
      </c>
      <c r="C28" s="18">
        <v>0.41666666666666669</v>
      </c>
      <c r="D28" s="18">
        <v>0.77083333333333337</v>
      </c>
      <c r="E28" s="18">
        <f t="shared" si="0"/>
        <v>2.0833333333333332E-2</v>
      </c>
      <c r="F28" s="18">
        <f>IF(OR(G28="U",G28="K",G28="F",G28="B"),'Allgemeine Informationen'!$C$7,Februar!D28-Februar!C28-Februar!E28)</f>
        <v>0.33333333333333337</v>
      </c>
      <c r="G28" s="19"/>
      <c r="H28" s="20" t="s">
        <v>182</v>
      </c>
    </row>
    <row r="29" spans="2:8" ht="18.600000000000001" customHeight="1" x14ac:dyDescent="0.3">
      <c r="B29" s="17">
        <v>26</v>
      </c>
      <c r="C29" s="18"/>
      <c r="D29" s="18"/>
      <c r="E29" s="18">
        <f t="shared" si="0"/>
        <v>0</v>
      </c>
      <c r="F29" s="18">
        <f>IF(OR(G29="U",G29="K",G29="F",G29="B"),'Allgemeine Informationen'!$C$7,Februar!D29-Februar!C29-Februar!E29)</f>
        <v>0</v>
      </c>
      <c r="G29" s="19"/>
      <c r="H29" s="20"/>
    </row>
    <row r="30" spans="2:8" ht="18.600000000000001" customHeight="1" x14ac:dyDescent="0.3">
      <c r="B30" s="17">
        <v>27</v>
      </c>
      <c r="C30" s="18"/>
      <c r="D30" s="18"/>
      <c r="E30" s="18">
        <f t="shared" si="0"/>
        <v>0</v>
      </c>
      <c r="F30" s="18">
        <f>IF(OR(G30="U",G30="K",G30="F",G30="B"),'Allgemeine Informationen'!$C$7,Februar!D30-Februar!C30-Februar!E30)</f>
        <v>0</v>
      </c>
      <c r="G30" s="19"/>
      <c r="H30" s="20"/>
    </row>
    <row r="31" spans="2:8" ht="18.600000000000001" customHeight="1" x14ac:dyDescent="0.3">
      <c r="B31" s="17">
        <v>28</v>
      </c>
      <c r="C31" s="18"/>
      <c r="D31" s="18"/>
      <c r="E31" s="18">
        <f t="shared" si="0"/>
        <v>0</v>
      </c>
      <c r="F31" s="18">
        <f>IF(OR(G31="U",G31="K",G31="F",G31="B"),'Allgemeine Informationen'!$C$7,Februar!D31-Februar!C31-Februar!E31)</f>
        <v>0.1666666666666666</v>
      </c>
      <c r="G31" s="19" t="s">
        <v>40</v>
      </c>
      <c r="H31" s="20"/>
    </row>
    <row r="32" spans="2:8" ht="18.600000000000001" customHeight="1" x14ac:dyDescent="0.3">
      <c r="B32" s="17"/>
      <c r="C32" s="18"/>
      <c r="D32" s="18"/>
      <c r="E32" s="18"/>
      <c r="F32" s="18"/>
      <c r="G32" s="19"/>
      <c r="H32" s="20"/>
    </row>
    <row r="33" spans="1:8" ht="18.600000000000001" customHeight="1" x14ac:dyDescent="0.3">
      <c r="B33" s="17"/>
      <c r="C33" s="18"/>
      <c r="D33" s="18"/>
      <c r="E33" s="18"/>
      <c r="F33" s="18"/>
      <c r="G33" s="19"/>
      <c r="H33" s="20"/>
    </row>
    <row r="34" spans="1:8" ht="18.600000000000001" customHeight="1" x14ac:dyDescent="0.3">
      <c r="B34" s="17"/>
      <c r="C34" s="18"/>
      <c r="D34" s="18"/>
      <c r="E34" s="18"/>
      <c r="F34" s="18"/>
      <c r="G34" s="19"/>
      <c r="H34" s="20"/>
    </row>
    <row r="35" spans="1:8" ht="18.600000000000001" customHeight="1" x14ac:dyDescent="0.3">
      <c r="C35" s="36" t="s">
        <v>32</v>
      </c>
      <c r="D35" s="36"/>
      <c r="E35" s="36"/>
      <c r="F35" s="18">
        <f>SUM(F4:F34)</f>
        <v>3.0624999999999996</v>
      </c>
      <c r="G35" s="9">
        <f>COUNTIFS(G4:G34,"U")</f>
        <v>4</v>
      </c>
    </row>
    <row r="36" spans="1:8" ht="18.600000000000001" customHeight="1" x14ac:dyDescent="0.3">
      <c r="C36" s="33" t="s">
        <v>33</v>
      </c>
      <c r="D36" s="33"/>
      <c r="E36" s="33"/>
      <c r="F36" s="18">
        <f>'Allgemeine Informationen'!C7*'Allgemeine Informationen'!F11</f>
        <v>3.3333333333333321</v>
      </c>
    </row>
    <row r="37" spans="1:8" ht="18.600000000000001" customHeight="1" x14ac:dyDescent="0.3">
      <c r="C37" s="33" t="s">
        <v>34</v>
      </c>
      <c r="D37" s="33"/>
      <c r="E37" s="33"/>
      <c r="F37" s="18">
        <f>Januar!F38</f>
        <v>1.0277777777777852</v>
      </c>
    </row>
    <row r="38" spans="1:8" ht="18.600000000000001" customHeight="1" x14ac:dyDescent="0.3">
      <c r="C38" s="33" t="s">
        <v>35</v>
      </c>
      <c r="D38" s="33"/>
      <c r="E38" s="33"/>
      <c r="F38" s="18">
        <f>F35-F36+F37</f>
        <v>0.75694444444445264</v>
      </c>
    </row>
    <row r="39" spans="1:8" ht="18.600000000000001" customHeight="1" x14ac:dyDescent="0.3">
      <c r="A39" s="23" t="s">
        <v>36</v>
      </c>
      <c r="B39" s="24"/>
      <c r="C39" s="25"/>
    </row>
    <row r="40" spans="1:8" ht="18.600000000000001" customHeight="1" x14ac:dyDescent="0.3">
      <c r="A40" s="26" t="s">
        <v>37</v>
      </c>
      <c r="B40" s="13" t="s">
        <v>38</v>
      </c>
      <c r="C40" s="27" t="s">
        <v>39</v>
      </c>
    </row>
    <row r="41" spans="1:8" ht="18.600000000000001" customHeight="1" x14ac:dyDescent="0.3">
      <c r="A41" s="26" t="s">
        <v>40</v>
      </c>
      <c r="B41" s="13" t="s">
        <v>38</v>
      </c>
      <c r="C41" s="27" t="s">
        <v>41</v>
      </c>
      <c r="E41" s="34" t="s">
        <v>42</v>
      </c>
      <c r="F41" s="34"/>
      <c r="G41" s="34"/>
      <c r="H41" s="34"/>
    </row>
    <row r="42" spans="1:8" ht="18.600000000000001" customHeight="1" x14ac:dyDescent="0.3">
      <c r="A42" s="26" t="s">
        <v>43</v>
      </c>
      <c r="B42" s="13" t="s">
        <v>38</v>
      </c>
      <c r="C42" s="27" t="s">
        <v>44</v>
      </c>
    </row>
    <row r="43" spans="1:8" ht="18.600000000000001" customHeight="1" x14ac:dyDescent="0.3">
      <c r="A43" s="28" t="s">
        <v>45</v>
      </c>
      <c r="B43" s="29" t="s">
        <v>38</v>
      </c>
      <c r="C43" s="30" t="s">
        <v>46</v>
      </c>
      <c r="E43" s="34" t="s">
        <v>47</v>
      </c>
      <c r="F43" s="34"/>
      <c r="G43" s="34"/>
      <c r="H43" s="34"/>
    </row>
  </sheetData>
  <mergeCells count="8">
    <mergeCell ref="C38:E38"/>
    <mergeCell ref="E41:H41"/>
    <mergeCell ref="E43:H43"/>
    <mergeCell ref="C1:E1"/>
    <mergeCell ref="G1:H1"/>
    <mergeCell ref="C35:E35"/>
    <mergeCell ref="C36:E36"/>
    <mergeCell ref="C37:E37"/>
  </mergeCells>
  <pageMargins left="0.17708333333333301" right="0.30208333333333298" top="0.35416666666666702" bottom="0.333333333333332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Allgemeine Informationen</vt:lpstr>
      <vt:lpstr>Juli</vt:lpstr>
      <vt:lpstr>August</vt:lpstr>
      <vt:lpstr>September</vt:lpstr>
      <vt:lpstr>Oktober</vt:lpstr>
      <vt:lpstr>November</vt:lpstr>
      <vt:lpstr>Dezember</vt:lpstr>
      <vt:lpstr>Januar</vt:lpstr>
      <vt:lpstr>Februar</vt:lpstr>
      <vt:lpstr>März</vt:lpstr>
      <vt:lpstr>April</vt:lpstr>
      <vt:lpstr>Mai</vt:lpstr>
      <vt:lpstr>Juni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Johnny Schwausch</dc:creator>
  <dc:description/>
  <cp:lastModifiedBy>Uta</cp:lastModifiedBy>
  <cp:revision>1</cp:revision>
  <cp:lastPrinted>2021-10-15T09:53:40Z</cp:lastPrinted>
  <dcterms:created xsi:type="dcterms:W3CDTF">2020-01-13T09:57:57Z</dcterms:created>
  <dcterms:modified xsi:type="dcterms:W3CDTF">2022-06-20T21:01:05Z</dcterms:modified>
  <dc:language>de-DE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