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C:\Users\lukas\Nextcloud\Finanzreferent\"/>
    </mc:Choice>
  </mc:AlternateContent>
  <xr:revisionPtr revIDLastSave="0" documentId="13_ncr:1_{D90757E4-FCBD-4712-81D1-E41996AF2B5F}" xr6:coauthVersionLast="47" xr6:coauthVersionMax="47" xr10:uidLastSave="{00000000-0000-0000-0000-000000000000}"/>
  <bookViews>
    <workbookView xWindow="-110" yWindow="-110" windowWidth="19420" windowHeight="10300" activeTab="6" xr2:uid="{00000000-000D-0000-FFFF-FFFF00000000}"/>
  </bookViews>
  <sheets>
    <sheet name="Allgemeine_Informationen" sheetId="1" r:id="rId1"/>
    <sheet name="Juli" sheetId="8" r:id="rId2"/>
    <sheet name="August" sheetId="9" r:id="rId3"/>
    <sheet name="September" sheetId="10" r:id="rId4"/>
    <sheet name="Oktober" sheetId="11" r:id="rId5"/>
    <sheet name="November" sheetId="12" r:id="rId6"/>
    <sheet name="Dezember" sheetId="13" r:id="rId7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F36" i="9"/>
  <c r="C2" i="13"/>
  <c r="G1" i="13"/>
  <c r="C1" i="13"/>
  <c r="C2" i="12"/>
  <c r="G1" i="12"/>
  <c r="C1" i="12"/>
  <c r="C2" i="11"/>
  <c r="G1" i="11"/>
  <c r="C1" i="11"/>
  <c r="C2" i="10"/>
  <c r="G1" i="10"/>
  <c r="C1" i="10"/>
  <c r="C2" i="9"/>
  <c r="G1" i="9"/>
  <c r="C1" i="9"/>
  <c r="C2" i="8"/>
  <c r="G1" i="8"/>
  <c r="C1" i="8"/>
  <c r="G35" i="13"/>
  <c r="E34" i="13"/>
  <c r="F34" i="13" s="1"/>
  <c r="E33" i="13"/>
  <c r="F33" i="13" s="1"/>
  <c r="E32" i="13"/>
  <c r="F32" i="13" s="1"/>
  <c r="E31" i="13"/>
  <c r="F31" i="13" s="1"/>
  <c r="E30" i="13"/>
  <c r="F30" i="13" s="1"/>
  <c r="E29" i="13"/>
  <c r="E28" i="13"/>
  <c r="F28" i="13" s="1"/>
  <c r="E27" i="13"/>
  <c r="F27" i="13" s="1"/>
  <c r="E26" i="13"/>
  <c r="F26" i="13" s="1"/>
  <c r="E25" i="13"/>
  <c r="F25" i="13" s="1"/>
  <c r="E24" i="13"/>
  <c r="F24" i="13" s="1"/>
  <c r="E23" i="13"/>
  <c r="F23" i="13" s="1"/>
  <c r="F22" i="13"/>
  <c r="E21" i="13"/>
  <c r="F21" i="13" s="1"/>
  <c r="E20" i="13"/>
  <c r="F20" i="13" s="1"/>
  <c r="F19" i="13"/>
  <c r="F18" i="13"/>
  <c r="F17" i="13"/>
  <c r="F16" i="13"/>
  <c r="F15" i="13"/>
  <c r="E14" i="13"/>
  <c r="F14" i="13" s="1"/>
  <c r="E13" i="13"/>
  <c r="F13" i="13" s="1"/>
  <c r="F12" i="13"/>
  <c r="F11" i="13"/>
  <c r="E10" i="13"/>
  <c r="F10" i="13" s="1"/>
  <c r="E9" i="13"/>
  <c r="F9" i="13" s="1"/>
  <c r="F8" i="13"/>
  <c r="E7" i="13"/>
  <c r="F7" i="13" s="1"/>
  <c r="E6" i="13"/>
  <c r="F6" i="13" s="1"/>
  <c r="F5" i="13"/>
  <c r="F4" i="13"/>
  <c r="G35" i="12"/>
  <c r="E34" i="12"/>
  <c r="F34" i="12" s="1"/>
  <c r="E33" i="12"/>
  <c r="F33" i="12" s="1"/>
  <c r="E32" i="12"/>
  <c r="F32" i="12" s="1"/>
  <c r="E31" i="12"/>
  <c r="F31" i="12" s="1"/>
  <c r="E30" i="12"/>
  <c r="F30" i="12" s="1"/>
  <c r="E29" i="12"/>
  <c r="F29" i="12" s="1"/>
  <c r="E28" i="12"/>
  <c r="F28" i="12" s="1"/>
  <c r="E27" i="12"/>
  <c r="F27" i="12" s="1"/>
  <c r="E26" i="12"/>
  <c r="F26" i="12" s="1"/>
  <c r="F25" i="12"/>
  <c r="E24" i="12"/>
  <c r="F24" i="12" s="1"/>
  <c r="E23" i="12"/>
  <c r="F23" i="12" s="1"/>
  <c r="E22" i="12"/>
  <c r="F22" i="12" s="1"/>
  <c r="F21" i="12"/>
  <c r="F20" i="12"/>
  <c r="F19" i="12"/>
  <c r="F18" i="12"/>
  <c r="E17" i="12"/>
  <c r="F17" i="12" s="1"/>
  <c r="E16" i="12"/>
  <c r="F16" i="12" s="1"/>
  <c r="E15" i="12"/>
  <c r="F15" i="12" s="1"/>
  <c r="F14" i="12"/>
  <c r="E13" i="12"/>
  <c r="F13" i="12" s="1"/>
  <c r="F12" i="12"/>
  <c r="F11" i="12"/>
  <c r="E10" i="12"/>
  <c r="F10" i="12" s="1"/>
  <c r="E9" i="12"/>
  <c r="F9" i="12" s="1"/>
  <c r="E8" i="12"/>
  <c r="F8" i="12" s="1"/>
  <c r="F7" i="12"/>
  <c r="F6" i="12"/>
  <c r="F5" i="12"/>
  <c r="E4" i="12"/>
  <c r="F4" i="12" s="1"/>
  <c r="G35" i="11"/>
  <c r="E34" i="11"/>
  <c r="E33" i="11"/>
  <c r="F33" i="11" s="1"/>
  <c r="E32" i="11"/>
  <c r="F32" i="11" s="1"/>
  <c r="F31" i="11"/>
  <c r="F30" i="11"/>
  <c r="F29" i="11"/>
  <c r="F28" i="11"/>
  <c r="F27" i="11"/>
  <c r="E26" i="11"/>
  <c r="F26" i="11" s="1"/>
  <c r="E25" i="11"/>
  <c r="F25" i="11" s="1"/>
  <c r="F24" i="11"/>
  <c r="E23" i="11"/>
  <c r="F23" i="11" s="1"/>
  <c r="F22" i="11"/>
  <c r="E21" i="11"/>
  <c r="F21" i="11" s="1"/>
  <c r="E20" i="11"/>
  <c r="F20" i="11" s="1"/>
  <c r="E19" i="11"/>
  <c r="F19" i="11" s="1"/>
  <c r="E18" i="11"/>
  <c r="F18" i="11" s="1"/>
  <c r="E17" i="11"/>
  <c r="F17" i="11" s="1"/>
  <c r="F16" i="11"/>
  <c r="F15" i="11"/>
  <c r="E14" i="11"/>
  <c r="F14" i="11" s="1"/>
  <c r="E13" i="11"/>
  <c r="F13" i="11" s="1"/>
  <c r="E12" i="11"/>
  <c r="F12" i="11" s="1"/>
  <c r="E11" i="11"/>
  <c r="F11" i="11" s="1"/>
  <c r="E10" i="11"/>
  <c r="F10" i="11" s="1"/>
  <c r="F9" i="11"/>
  <c r="F8" i="11"/>
  <c r="F7" i="11"/>
  <c r="E5" i="11"/>
  <c r="F5" i="11" s="1"/>
  <c r="F4" i="11"/>
  <c r="G35" i="10"/>
  <c r="E34" i="10"/>
  <c r="F34" i="10" s="1"/>
  <c r="F33" i="10"/>
  <c r="F35" i="10" s="1"/>
  <c r="F32" i="10"/>
  <c r="F31" i="10"/>
  <c r="F30" i="10"/>
  <c r="F29" i="10"/>
  <c r="F28" i="10"/>
  <c r="F27" i="10"/>
  <c r="E26" i="10"/>
  <c r="F26" i="10" s="1"/>
  <c r="E25" i="10"/>
  <c r="F25" i="10" s="1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E8" i="10"/>
  <c r="F8" i="10" s="1"/>
  <c r="E7" i="10"/>
  <c r="F7" i="10" s="1"/>
  <c r="E6" i="10"/>
  <c r="F6" i="10" s="1"/>
  <c r="F5" i="10"/>
  <c r="E4" i="10"/>
  <c r="F4" i="10" s="1"/>
  <c r="G35" i="9"/>
  <c r="F34" i="9"/>
  <c r="E33" i="9"/>
  <c r="F33" i="9" s="1"/>
  <c r="E32" i="9"/>
  <c r="F32" i="9" s="1"/>
  <c r="E31" i="9"/>
  <c r="F31" i="9" s="1"/>
  <c r="E30" i="9"/>
  <c r="F30" i="9" s="1"/>
  <c r="E29" i="9"/>
  <c r="F29" i="9" s="1"/>
  <c r="F28" i="9"/>
  <c r="F27" i="9"/>
  <c r="F26" i="9"/>
  <c r="E25" i="9"/>
  <c r="F25" i="9" s="1"/>
  <c r="E24" i="9"/>
  <c r="F24" i="9" s="1"/>
  <c r="E23" i="9"/>
  <c r="F23" i="9" s="1"/>
  <c r="E22" i="9"/>
  <c r="F22" i="9" s="1"/>
  <c r="E21" i="9"/>
  <c r="F21" i="9" s="1"/>
  <c r="F20" i="9"/>
  <c r="F19" i="9"/>
  <c r="F18" i="9"/>
  <c r="E17" i="9"/>
  <c r="F17" i="9" s="1"/>
  <c r="E16" i="9"/>
  <c r="F16" i="9" s="1"/>
  <c r="F15" i="9"/>
  <c r="F14" i="9"/>
  <c r="E13" i="9"/>
  <c r="F13" i="9" s="1"/>
  <c r="E12" i="9"/>
  <c r="F12" i="9" s="1"/>
  <c r="E11" i="9"/>
  <c r="F11" i="9" s="1"/>
  <c r="E10" i="9"/>
  <c r="F10" i="9" s="1"/>
  <c r="E9" i="9"/>
  <c r="F9" i="9" s="1"/>
  <c r="E8" i="9"/>
  <c r="F8" i="9" s="1"/>
  <c r="F7" i="9"/>
  <c r="F6" i="9"/>
  <c r="E5" i="9"/>
  <c r="F5" i="9" s="1"/>
  <c r="F4" i="9"/>
  <c r="G35" i="8"/>
  <c r="F34" i="8"/>
  <c r="E33" i="8"/>
  <c r="F33" i="8" s="1"/>
  <c r="F32" i="8"/>
  <c r="F31" i="8"/>
  <c r="F30" i="8"/>
  <c r="F29" i="8"/>
  <c r="E28" i="8"/>
  <c r="F28" i="8" s="1"/>
  <c r="E27" i="8"/>
  <c r="F27" i="8" s="1"/>
  <c r="E26" i="8"/>
  <c r="F26" i="8" s="1"/>
  <c r="F25" i="8"/>
  <c r="F24" i="8"/>
  <c r="E23" i="8"/>
  <c r="F23" i="8" s="1"/>
  <c r="E22" i="8"/>
  <c r="F22" i="8" s="1"/>
  <c r="F21" i="8"/>
  <c r="E20" i="8"/>
  <c r="F20" i="8" s="1"/>
  <c r="E19" i="8"/>
  <c r="F19" i="8" s="1"/>
  <c r="F18" i="8"/>
  <c r="F17" i="8"/>
  <c r="F16" i="8"/>
  <c r="E15" i="8"/>
  <c r="F15" i="8" s="1"/>
  <c r="E14" i="8"/>
  <c r="F14" i="8" s="1"/>
  <c r="E13" i="8"/>
  <c r="F13" i="8" s="1"/>
  <c r="E12" i="8"/>
  <c r="F12" i="8" s="1"/>
  <c r="E11" i="8"/>
  <c r="F11" i="8" s="1"/>
  <c r="F10" i="8"/>
  <c r="E9" i="8"/>
  <c r="F9" i="8" s="1"/>
  <c r="E8" i="8"/>
  <c r="F8" i="8" s="1"/>
  <c r="E7" i="8"/>
  <c r="F7" i="8" s="1"/>
  <c r="E6" i="8"/>
  <c r="F6" i="8" s="1"/>
  <c r="E5" i="8"/>
  <c r="F5" i="8" s="1"/>
  <c r="E4" i="8"/>
  <c r="F4" i="8" s="1"/>
  <c r="F16" i="1"/>
  <c r="F36" i="13"/>
  <c r="C13" i="1" l="1"/>
  <c r="C14" i="1" s="1"/>
  <c r="F6" i="11"/>
  <c r="F35" i="11" s="1"/>
  <c r="F29" i="13"/>
  <c r="F35" i="13" s="1"/>
  <c r="F34" i="11"/>
  <c r="F35" i="9"/>
  <c r="F35" i="12"/>
  <c r="F35" i="8"/>
  <c r="F38" i="8" s="1"/>
  <c r="F36" i="8"/>
  <c r="F36" i="10"/>
  <c r="F36" i="11"/>
  <c r="F36" i="12"/>
  <c r="F37" i="9" l="1"/>
  <c r="F38" i="9" s="1"/>
  <c r="F37" i="10" s="1"/>
  <c r="F38" i="10" s="1"/>
  <c r="F37" i="11" s="1"/>
  <c r="F38" i="11" s="1"/>
  <c r="F37" i="12" s="1"/>
  <c r="F38" i="12" s="1"/>
  <c r="F37" i="13" s="1"/>
  <c r="F38" i="13" s="1"/>
</calcChain>
</file>

<file path=xl/sharedStrings.xml><?xml version="1.0" encoding="utf-8"?>
<sst xmlns="http://schemas.openxmlformats.org/spreadsheetml/2006/main" count="327" uniqueCount="161">
  <si>
    <t>Name</t>
  </si>
  <si>
    <t>Abteilung</t>
  </si>
  <si>
    <t>Januar</t>
  </si>
  <si>
    <t>Durchschnittliche Arbeitszeit pro Woche:</t>
  </si>
  <si>
    <t>Februar</t>
  </si>
  <si>
    <t>Arbeitstage pro Woche:</t>
  </si>
  <si>
    <t>März</t>
  </si>
  <si>
    <t>Durchschnittliche Arbeitszeit pro Tag:</t>
  </si>
  <si>
    <t>April</t>
  </si>
  <si>
    <t>Mai</t>
  </si>
  <si>
    <t>Juni</t>
  </si>
  <si>
    <t>Juli</t>
  </si>
  <si>
    <t>August</t>
  </si>
  <si>
    <t>September</t>
  </si>
  <si>
    <t>Urlaubstage genommen</t>
  </si>
  <si>
    <t>Oktober</t>
  </si>
  <si>
    <t>Resturlaub</t>
  </si>
  <si>
    <t>November</t>
  </si>
  <si>
    <t>Dezember</t>
  </si>
  <si>
    <t>Gesamt</t>
  </si>
  <si>
    <t>Name:</t>
  </si>
  <si>
    <t>Abteilung:</t>
  </si>
  <si>
    <t>Monat:</t>
  </si>
  <si>
    <t>Tag</t>
  </si>
  <si>
    <t>Beginn</t>
  </si>
  <si>
    <t>Ende</t>
  </si>
  <si>
    <t>Pause</t>
  </si>
  <si>
    <t>Arbeitsstunden</t>
  </si>
  <si>
    <t>Abwesenheit</t>
  </si>
  <si>
    <t>Bemerkungen</t>
  </si>
  <si>
    <t>F</t>
  </si>
  <si>
    <t>B</t>
  </si>
  <si>
    <t>Arbeitsstunden gesamt</t>
  </si>
  <si>
    <t>Sollstunden / Monat</t>
  </si>
  <si>
    <t>+/- Saldo Vormonat</t>
  </si>
  <si>
    <t>Aktuelles Zeitkonto</t>
  </si>
  <si>
    <t>Abwesenheit:</t>
  </si>
  <si>
    <t>U</t>
  </si>
  <si>
    <t>=</t>
  </si>
  <si>
    <t>Urlaub</t>
  </si>
  <si>
    <t>K</t>
  </si>
  <si>
    <t>Krankheit</t>
  </si>
  <si>
    <t>Unterschrift Mitarbeiter*in</t>
  </si>
  <si>
    <t>Feiertag</t>
  </si>
  <si>
    <t>Betriebsferien</t>
  </si>
  <si>
    <t>Unterschrift Vorstand</t>
  </si>
  <si>
    <t>Werktage für das Jahr 2022</t>
  </si>
  <si>
    <t>Finanzreferat</t>
  </si>
  <si>
    <t>Überstunden aus 2021</t>
  </si>
  <si>
    <t>Urlaubstage aus 2021</t>
  </si>
  <si>
    <t>Urlaubstage für 2022</t>
  </si>
  <si>
    <t>Reformationstag</t>
  </si>
  <si>
    <t>1. Weihnachtsfeiertag</t>
  </si>
  <si>
    <t>2. Weihnachtsfeiertag</t>
  </si>
  <si>
    <t xml:space="preserve">Name: </t>
  </si>
  <si>
    <t>Lukas Peschke</t>
  </si>
  <si>
    <t>Mails, Arbeiten mit Buchhaltung</t>
  </si>
  <si>
    <t>Mails</t>
  </si>
  <si>
    <t>Mails, 9-Euro-Ticket</t>
  </si>
  <si>
    <t>Arbeiten mit Buchhaltung, AStA-Sitzung</t>
  </si>
  <si>
    <t>9-Euro-Ticket</t>
  </si>
  <si>
    <t>9-Euro-Ticket, neues Buchhaltungsprogram, allgemeines</t>
  </si>
  <si>
    <t>Preisverhandlungen, Fachschaften, neues Buchhaltungsprogramm</t>
  </si>
  <si>
    <t>9-Euro-Ticket, Mails</t>
  </si>
  <si>
    <t>9-Euro-Ticket, neues Buchhaltungsprogram</t>
  </si>
  <si>
    <t>9-Euro-Ticket, allgemeines</t>
  </si>
  <si>
    <t>allgemeines</t>
  </si>
  <si>
    <t>9-Euro-Ticket, Abrechnung SeTi</t>
  </si>
  <si>
    <t>Preisverhandlungen, 9-Euro-Ticket, Bolz</t>
  </si>
  <si>
    <t>Buchhaltungsprogramm, StuPa</t>
  </si>
  <si>
    <t>Buchhaltungsprogramm, Wirtschaftsprüfung, Preisverhandlungen</t>
  </si>
  <si>
    <t>Preisverhandlungen, Buchhaltungsprogramm, allgemeines</t>
  </si>
  <si>
    <t>allgemeines, Buchhaltungsprogramm, Mails</t>
  </si>
  <si>
    <t>Buchhaltungsprogram, allgemeines, 9-Euro-Ticket, Endabrechnung</t>
  </si>
  <si>
    <t>Haushaltsplan, Buchhaltungsprogramm, allgemeines</t>
  </si>
  <si>
    <t>Endabrechnung, allgemeines, Buchhaltungsprogramm</t>
  </si>
  <si>
    <t>allgemeines, Buchhaltunsprogramm</t>
  </si>
  <si>
    <t>allgemeines, RefPläne</t>
  </si>
  <si>
    <t>Preisverhandlungen</t>
  </si>
  <si>
    <t>Buchhaltungsprogramm,</t>
  </si>
  <si>
    <t>Buchhaltungsprogramm, allgemeines, Rückforderungen</t>
  </si>
  <si>
    <t>Allgemeines, RefPläne, Haushalt, AStA Sitzung</t>
  </si>
  <si>
    <t>Buchhaltungsprogramm, RefPläne, allgemeines</t>
  </si>
  <si>
    <t>allgemeines, SeTi Verwaltung, Fachschaftsfinanzen, Rückforderungen</t>
  </si>
  <si>
    <t>Anleitung, Mails, allgemeines, Fachschaftsfinanzen, 9-Euro-Ticket</t>
  </si>
  <si>
    <t>Buchhaltungsprogramm, allgemeines, HHP</t>
  </si>
  <si>
    <t>allgemeines, Buchhaltungsprogramm</t>
  </si>
  <si>
    <t>allgemeines, Mails</t>
  </si>
  <si>
    <t>Buchhaltungsprogramm, 9-Euro-Ticket, allgemeines</t>
  </si>
  <si>
    <t>9-euro-Ticket, rechtliches, allgemeines, AStA-Sitzung</t>
  </si>
  <si>
    <t>allgemeines, Dokumentation, Mails</t>
  </si>
  <si>
    <t>Mail, allgemeines</t>
  </si>
  <si>
    <t>9-Euro-Ticket, allgemeines, Buchhaltungsprogramm</t>
  </si>
  <si>
    <t>Mails, Buchhaltungsprogramm, allgemeines</t>
  </si>
  <si>
    <t>NHHP, Referatspläne, Fachschaften</t>
  </si>
  <si>
    <t>Büro ausstatten, allgemeines</t>
  </si>
  <si>
    <t>NHHP</t>
  </si>
  <si>
    <t>NHHP, Preisverhandlungen, Mails, allgemeines</t>
  </si>
  <si>
    <t>HHP, allgemeines</t>
  </si>
  <si>
    <t>HHP, RefPläne, Buchhaltungsprogramm, 9-Euro-Ticket, AStA-Sitzung</t>
  </si>
  <si>
    <t>9-Euro-Ticket, HHP, NHHP, Finanzantrag, allgemeines</t>
  </si>
  <si>
    <t>allgemeines, Preisverhandlungen, Ref. Pläne, FS Zuschüsse</t>
  </si>
  <si>
    <t>FS Zuschüsse, Preisverhandlungen, HHA, allgemeines</t>
  </si>
  <si>
    <t>allgemeines, Ref. Pläne, Buchhaltungsprogramm, Anträge</t>
  </si>
  <si>
    <t>Buchhaltungsprogramm, allgemeines, Lak</t>
  </si>
  <si>
    <t>Buchhaltungsprogramm, allgemeines</t>
  </si>
  <si>
    <t>Mensapreise, allgemeines, HHP, Buchhaltungsprogramm</t>
  </si>
  <si>
    <t>TK</t>
  </si>
  <si>
    <t>Mails, TK</t>
  </si>
  <si>
    <t>allgemeines, StuPa, FVK</t>
  </si>
  <si>
    <t>allgemeines, Fachschaften, Nachbesprechung StuPa</t>
  </si>
  <si>
    <t>Einrichtung Büro, allgemeines</t>
  </si>
  <si>
    <t>allgemeines, Fachschaften, Austausch mit AStA Uni Flensburg</t>
  </si>
  <si>
    <t>Fachschaftsfinanzen, HHA, 9-Euroticket, allgemeines</t>
  </si>
  <si>
    <t>9-Euro-Ticket, allgemeines, Buchhaltungsprogramm, AStA-Sitzung</t>
  </si>
  <si>
    <t>Buchhaltungsprogramm, allgemeines, Fachschaften</t>
  </si>
  <si>
    <t>Fachschaften, allgemeines; Buchhaltungsprogramm</t>
  </si>
  <si>
    <t>9-Euro-Ticket, Refs</t>
  </si>
  <si>
    <t>9-Euro-Ticket, Buchhaltungsprogramm, Tag der deutschen Einheit</t>
  </si>
  <si>
    <t>9-Euro-Ticket, Buchhaltungsprogramm, allgemeines</t>
  </si>
  <si>
    <t>Buchhaltungsprogramm, allgemein, Fachschaftszuschuss, Semesterticketvoranmeldung</t>
  </si>
  <si>
    <t>Fachschaften</t>
  </si>
  <si>
    <t>Ersti-Beutel packen</t>
  </si>
  <si>
    <t>Ref Pläne, allgemeines</t>
  </si>
  <si>
    <t>Ref. Pläne, Fachschaften</t>
  </si>
  <si>
    <t>Ref. Pläne, Buchhaltungsprogramm, 9-Euro-Ticket</t>
  </si>
  <si>
    <t>HHA, allgemeines</t>
  </si>
  <si>
    <t>allgemeines, StuPa, HHP</t>
  </si>
  <si>
    <t>Haushaltsplan, formales</t>
  </si>
  <si>
    <t>Buchhaltungsprogramm, Mails, allgemeines</t>
  </si>
  <si>
    <t>Unterlagen aktualisieren StuPa, Mails</t>
  </si>
  <si>
    <t>allgemeines, Semesterticket Forderung, StuPa, Finanzantrag</t>
  </si>
  <si>
    <t>allgemeines, Kultursemesterticket, Jahresabschluss, Fachschaften, Mails, Lak</t>
  </si>
  <si>
    <t>Gespräch FS Chemie, Buchhaltungsprogramm, Kulturflatrate</t>
  </si>
  <si>
    <t>AStA Sitzung, große AG SeTi, bundesweite Forderung SeTi</t>
  </si>
  <si>
    <t>Verhandlungen Kulturflatrate, bundesweite Forderung SeTi, allgemeines</t>
  </si>
  <si>
    <t>allgemeines, Jahresabschluss Prüfung</t>
  </si>
  <si>
    <t>AStA Sitzung, allgemeines, Jahresabschluss</t>
  </si>
  <si>
    <t>Jahresabschluss, Semesterticket</t>
  </si>
  <si>
    <t>Buchhaltungsprogramm, Semesterticket</t>
  </si>
  <si>
    <t>HHA, Vernetzung Finanzer*innen, SeTi</t>
  </si>
  <si>
    <t>AStA-Sitzung, Buchhaltungsprogramm, allgemeines, SeTi, Finanzantrag</t>
  </si>
  <si>
    <t>AG Zukunft, HHA, allgemeines</t>
  </si>
  <si>
    <t>Lak SeTi, allgemeines, PM</t>
  </si>
  <si>
    <t>Theaterflatrate, Semesterticket Gespräch mit MdL, Buchhaltungsprogramm, Semesterticket PM</t>
  </si>
  <si>
    <t>Semesterticket PM, allgemeines</t>
  </si>
  <si>
    <t>allgemeines, Theaterflaterate</t>
  </si>
  <si>
    <t>allgemeines, HHA, Mails, PM SeTi</t>
  </si>
  <si>
    <t>allgemeines, StuPa Sitzung, Mails</t>
  </si>
  <si>
    <t>allgemeines, HHA</t>
  </si>
  <si>
    <t>allgemeines, Austausch SeTi</t>
  </si>
  <si>
    <t>Mails, Allgemeines</t>
  </si>
  <si>
    <t>Theaterflatrate, Buchhaltungsprogramm, allgemeines</t>
  </si>
  <si>
    <t>Buchhaltungsprogramm</t>
  </si>
  <si>
    <t>Buchhaltungsprogramm, AStA-Sitzung, allgemeines, Satzungsänderungen, Antrag StuPa</t>
  </si>
  <si>
    <t>fzs-Austausch 49 Euro Ticket, Buchhaltungsprogramm, allgemeines</t>
  </si>
  <si>
    <t>allgemeines, Buchhaltungsprogramm, LAK</t>
  </si>
  <si>
    <t>Fototermin, Buchhaltungsprogramm, Kulturflaterate, SeTi, allgemeines</t>
  </si>
  <si>
    <t>AStA-Sitzung, Buchhaltungsprogramm, Sprottenflotte Gespräch</t>
  </si>
  <si>
    <t>Mails, Buchhaltungsprogramm</t>
  </si>
  <si>
    <t>Buchhaltungsprogramm, StuPa-Sitzung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</si>
</sst>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h]&quot;:&quot;mm"/>
    <numFmt numFmtId="165" formatCode="#,##0.00&quot; &quot;[$€-407];[Red]&quot;-&quot;#,##0.00&quot; &quot;[$€-407]"/>
  </numFmts>
  <fonts count="22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i/>
      <sz val="16"/>
      <color rgb="FF0000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b/>
      <i/>
      <u/>
      <sz val="11"/>
      <color rgb="FF000000"/>
      <name val="Calibri"/>
      <family val="2"/>
    </font>
    <font>
      <b/>
      <i/>
      <u/>
      <sz val="10"/>
      <color rgb="FF000000"/>
      <name val="Calibri"/>
      <family val="2"/>
    </font>
    <font>
      <sz val="14"/>
      <color rgb="FF000000"/>
      <name val="Calibri Light1"/>
    </font>
    <font>
      <b/>
      <sz val="14"/>
      <color rgb="FF000000"/>
      <name val="Calibri Light1"/>
    </font>
    <font>
      <sz val="11"/>
      <color rgb="FF000000"/>
      <name val="Calibri Light1"/>
    </font>
    <font>
      <b/>
      <sz val="11"/>
      <color rgb="FF000000"/>
      <name val="Calibri Light1"/>
    </font>
    <font>
      <sz val="11"/>
      <color rgb="FF000000"/>
      <name val="Calibri Light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D0CECE"/>
        <bgColor rgb="FFD0CECE"/>
      </patternFill>
    </fill>
    <fill>
      <patternFill patternType="solid">
        <fgColor rgb="FFE7E6E6"/>
        <bgColor rgb="FFE7E6E6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70AD47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13" fillId="8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>
      <alignment horizontal="center"/>
    </xf>
    <xf numFmtId="0" fontId="9" fillId="0" borderId="0"/>
    <xf numFmtId="0" fontId="10" fillId="0" borderId="0"/>
    <xf numFmtId="0" fontId="11" fillId="0" borderId="0"/>
    <xf numFmtId="0" fontId="8" fillId="0" borderId="0">
      <alignment horizontal="center" textRotation="90"/>
    </xf>
    <xf numFmtId="0" fontId="12" fillId="0" borderId="0"/>
    <xf numFmtId="0" fontId="14" fillId="8" borderId="1"/>
    <xf numFmtId="0" fontId="15" fillId="0" borderId="0"/>
    <xf numFmtId="0" fontId="16" fillId="0" borderId="0"/>
    <xf numFmtId="165" fontId="15" fillId="0" borderId="0"/>
    <xf numFmtId="0" fontId="1" fillId="0" borderId="0"/>
    <xf numFmtId="0" fontId="1" fillId="0" borderId="0"/>
    <xf numFmtId="0" fontId="4" fillId="0" borderId="0"/>
  </cellStyleXfs>
  <cellXfs count="38">
    <xf numFmtId="0" fontId="0" fillId="0" borderId="0" xfId="0"/>
    <xf numFmtId="0" fontId="0" fillId="0" borderId="2" xfId="0" applyBorder="1" applyAlignment="1">
      <alignment horizontal="left" vertical="center"/>
    </xf>
    <xf numFmtId="0" fontId="0" fillId="9" borderId="2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9" borderId="2" xfId="0" applyNumberFormat="1" applyFill="1" applyBorder="1" applyAlignment="1">
      <alignment horizontal="left" vertical="center"/>
    </xf>
    <xf numFmtId="2" fontId="0" fillId="9" borderId="2" xfId="0" applyNumberFormat="1" applyFill="1" applyBorder="1" applyAlignment="1">
      <alignment horizontal="left" vertical="center"/>
    </xf>
    <xf numFmtId="164" fontId="0" fillId="0" borderId="2" xfId="0" applyNumberFormat="1" applyBorder="1" applyAlignment="1">
      <alignment horizontal="left" vertical="center"/>
    </xf>
    <xf numFmtId="1" fontId="0" fillId="0" borderId="2" xfId="0" applyNumberFormat="1" applyBorder="1" applyAlignment="1">
      <alignment horizontal="left" vertical="center"/>
    </xf>
    <xf numFmtId="0" fontId="0" fillId="0" borderId="2" xfId="0" applyBorder="1"/>
    <xf numFmtId="0" fontId="0" fillId="0" borderId="2" xfId="0" applyBorder="1" applyAlignment="1">
      <alignment horizontal="left"/>
    </xf>
    <xf numFmtId="0" fontId="17" fillId="0" borderId="3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10" borderId="2" xfId="0" applyFont="1" applyFill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9" fillId="0" borderId="9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20" fontId="19" fillId="0" borderId="2" xfId="0" applyNumberFormat="1" applyFont="1" applyBorder="1" applyAlignment="1">
      <alignment vertical="center"/>
    </xf>
    <xf numFmtId="164" fontId="19" fillId="0" borderId="0" xfId="0" applyNumberFormat="1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21" fillId="0" borderId="7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5" xfId="0" applyFont="1" applyBorder="1" applyAlignment="1">
      <alignment horizontal="left" vertical="center"/>
    </xf>
  </cellXfs>
  <cellStyles count="23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" xfId="10" xr:uid="{00000000-0005-0000-0000-000008000000}"/>
    <cellStyle name="Heading (user)" xfId="11" xr:uid="{00000000-0005-0000-0000-000009000000}"/>
    <cellStyle name="Heading 1" xfId="12" xr:uid="{00000000-0005-0000-0000-00000A000000}"/>
    <cellStyle name="Heading 2" xfId="13" xr:uid="{00000000-0005-0000-0000-00000B000000}"/>
    <cellStyle name="Heading1" xfId="14" xr:uid="{00000000-0005-0000-0000-00000C000000}"/>
    <cellStyle name="Hyperlink" xfId="15" xr:uid="{00000000-0005-0000-0000-00000D000000}"/>
    <cellStyle name="Neutral" xfId="1" builtinId="28" customBuiltin="1"/>
    <cellStyle name="Note" xfId="16" xr:uid="{00000000-0005-0000-0000-00000F000000}"/>
    <cellStyle name="Result" xfId="17" xr:uid="{00000000-0005-0000-0000-000010000000}"/>
    <cellStyle name="Result (user)" xfId="18" xr:uid="{00000000-0005-0000-0000-000011000000}"/>
    <cellStyle name="Result2" xfId="19" xr:uid="{00000000-0005-0000-0000-000012000000}"/>
    <cellStyle name="Standard" xfId="0" builtinId="0" customBuiltin="1"/>
    <cellStyle name="Status" xfId="20" xr:uid="{00000000-0005-0000-0000-000014000000}"/>
    <cellStyle name="Text" xfId="21" xr:uid="{00000000-0005-0000-0000-000015000000}"/>
    <cellStyle name="Warning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16"/>
  <sheetViews>
    <sheetView workbookViewId="0">
      <selection activeCell="D10" sqref="D10"/>
    </sheetView>
  </sheetViews>
  <sheetFormatPr baseColWidth="10" defaultRowHeight="14.5"/>
  <cols>
    <col min="1" max="1" width="11.453125" customWidth="1"/>
    <col min="2" max="2" width="35.7265625" customWidth="1"/>
    <col min="3" max="3" width="17.453125" customWidth="1"/>
    <col min="4" max="4" width="11.453125" customWidth="1"/>
    <col min="5" max="5" width="10.81640625" customWidth="1"/>
    <col min="6" max="6" width="14.26953125" customWidth="1"/>
    <col min="7" max="1024" width="11.453125" customWidth="1"/>
  </cols>
  <sheetData>
    <row r="3" spans="2:6">
      <c r="B3" s="1" t="s">
        <v>0</v>
      </c>
      <c r="C3" s="2" t="s">
        <v>55</v>
      </c>
      <c r="D3" s="3"/>
      <c r="E3" s="32" t="s">
        <v>46</v>
      </c>
      <c r="F3" s="32"/>
    </row>
    <row r="4" spans="2:6">
      <c r="B4" s="1" t="s">
        <v>1</v>
      </c>
      <c r="C4" s="2" t="s">
        <v>47</v>
      </c>
      <c r="D4" s="3"/>
      <c r="E4" s="1" t="s">
        <v>2</v>
      </c>
      <c r="F4" s="1">
        <v>21</v>
      </c>
    </row>
    <row r="5" spans="2:6">
      <c r="B5" s="1" t="s">
        <v>3</v>
      </c>
      <c r="C5" s="4">
        <v>0.625</v>
      </c>
      <c r="D5" s="3"/>
      <c r="E5" s="1" t="s">
        <v>4</v>
      </c>
      <c r="F5" s="1">
        <v>20</v>
      </c>
    </row>
    <row r="6" spans="2:6">
      <c r="B6" s="1" t="s">
        <v>5</v>
      </c>
      <c r="C6" s="5">
        <v>5</v>
      </c>
      <c r="D6" s="3"/>
      <c r="E6" s="1" t="s">
        <v>6</v>
      </c>
      <c r="F6" s="1">
        <v>23</v>
      </c>
    </row>
    <row r="7" spans="2:6">
      <c r="B7" s="1" t="s">
        <v>7</v>
      </c>
      <c r="C7" s="6">
        <f>C5/C6</f>
        <v>0.125</v>
      </c>
      <c r="D7" s="3"/>
      <c r="E7" s="1" t="s">
        <v>8</v>
      </c>
      <c r="F7" s="1">
        <v>19</v>
      </c>
    </row>
    <row r="8" spans="2:6">
      <c r="B8" s="1" t="s">
        <v>48</v>
      </c>
      <c r="C8" s="4"/>
      <c r="D8" s="3"/>
      <c r="E8" s="1" t="s">
        <v>9</v>
      </c>
      <c r="F8" s="1">
        <v>21</v>
      </c>
    </row>
    <row r="9" spans="2:6">
      <c r="B9" s="3"/>
      <c r="C9" s="3"/>
      <c r="D9" s="3"/>
      <c r="E9" s="1" t="s">
        <v>10</v>
      </c>
      <c r="F9" s="1">
        <v>21</v>
      </c>
    </row>
    <row r="10" spans="2:6">
      <c r="B10" s="3"/>
      <c r="C10" s="3"/>
      <c r="D10" s="3"/>
      <c r="E10" s="1" t="s">
        <v>11</v>
      </c>
      <c r="F10" s="1">
        <v>21</v>
      </c>
    </row>
    <row r="11" spans="2:6">
      <c r="B11" s="1" t="s">
        <v>49</v>
      </c>
      <c r="C11" s="4"/>
      <c r="D11" s="3"/>
      <c r="E11" s="1" t="s">
        <v>12</v>
      </c>
      <c r="F11" s="1">
        <v>23</v>
      </c>
    </row>
    <row r="12" spans="2:6">
      <c r="B12" s="1" t="s">
        <v>50</v>
      </c>
      <c r="C12" s="2">
        <v>15</v>
      </c>
      <c r="D12" s="3"/>
      <c r="E12" s="1" t="s">
        <v>13</v>
      </c>
      <c r="F12" s="1">
        <v>22</v>
      </c>
    </row>
    <row r="13" spans="2:6">
      <c r="B13" s="1" t="s">
        <v>14</v>
      </c>
      <c r="C13" s="7">
        <f>Juli!G35+August!G35+September!G35+Oktober!G35+November!G35+Dezember!G35</f>
        <v>0</v>
      </c>
      <c r="D13" s="3"/>
      <c r="E13" s="1" t="s">
        <v>15</v>
      </c>
      <c r="F13" s="1">
        <v>19</v>
      </c>
    </row>
    <row r="14" spans="2:6">
      <c r="B14" s="1" t="s">
        <v>16</v>
      </c>
      <c r="C14" s="1">
        <f>C11+C12-C13</f>
        <v>15</v>
      </c>
      <c r="D14" s="3"/>
      <c r="E14" s="1" t="s">
        <v>17</v>
      </c>
      <c r="F14" s="1">
        <v>22</v>
      </c>
    </row>
    <row r="15" spans="2:6">
      <c r="B15" s="3"/>
      <c r="C15" s="3"/>
      <c r="D15" s="3"/>
      <c r="E15" s="1" t="s">
        <v>18</v>
      </c>
      <c r="F15" s="1">
        <v>21</v>
      </c>
    </row>
    <row r="16" spans="2:6">
      <c r="E16" s="8" t="s">
        <v>19</v>
      </c>
      <c r="F16" s="9">
        <f>SUM(F4:F15)</f>
        <v>253</v>
      </c>
    </row>
  </sheetData>
  <mergeCells count="1">
    <mergeCell ref="E3:F3"/>
  </mergeCells>
  <pageMargins left="0.70000000000000007" right="0.70000000000000007" top="0.78740157480314965" bottom="0.78740157480314965" header="0.30000000000000004" footer="0.3000000000000000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44"/>
  <sheetViews>
    <sheetView topLeftCell="A27" workbookViewId="0">
      <selection activeCell="D34" sqref="D34"/>
    </sheetView>
  </sheetViews>
  <sheetFormatPr baseColWidth="10" defaultRowHeight="14.5"/>
  <cols>
    <col min="1" max="1" width="3.54296875" style="13" customWidth="1"/>
    <col min="2" max="2" width="9.453125" style="13" customWidth="1"/>
    <col min="3" max="5" width="11.7265625" style="13" customWidth="1"/>
    <col min="6" max="6" width="14.1796875" style="13" customWidth="1"/>
    <col min="7" max="7" width="12" style="13" customWidth="1"/>
    <col min="8" max="8" width="22.54296875" style="13" customWidth="1"/>
    <col min="9" max="9" width="2.7265625" style="13" customWidth="1"/>
    <col min="10" max="1024" width="11.453125" style="13" customWidth="1"/>
  </cols>
  <sheetData>
    <row r="1" spans="1:9" s="12" customFormat="1" ht="18.649999999999999" customHeight="1" thickBot="1">
      <c r="A1" s="10"/>
      <c r="B1" s="11" t="s">
        <v>54</v>
      </c>
      <c r="C1" s="34" t="str">
        <f>Allgemeine_Informationen!C3</f>
        <v>Lukas Peschke</v>
      </c>
      <c r="D1" s="34"/>
      <c r="E1" s="34"/>
      <c r="F1" s="11" t="s">
        <v>21</v>
      </c>
      <c r="G1" s="34" t="str">
        <f>Allgemeine_Informationen!C4</f>
        <v>Finanzreferat</v>
      </c>
      <c r="H1" s="34"/>
      <c r="I1" s="10"/>
    </row>
    <row r="2" spans="1:9" ht="18.649999999999999" customHeight="1">
      <c r="B2" s="14" t="s">
        <v>22</v>
      </c>
      <c r="C2" s="15" t="str">
        <f>Allgemeine_Informationen!E10</f>
        <v>Juli</v>
      </c>
      <c r="D2" s="16"/>
      <c r="E2" s="16"/>
      <c r="G2" s="16"/>
      <c r="H2" s="16"/>
    </row>
    <row r="3" spans="1:9" ht="18.649999999999999" customHeight="1">
      <c r="B3" s="17" t="s">
        <v>23</v>
      </c>
      <c r="C3" s="17" t="s">
        <v>24</v>
      </c>
      <c r="D3" s="17" t="s">
        <v>25</v>
      </c>
      <c r="E3" s="17" t="s">
        <v>26</v>
      </c>
      <c r="F3" s="17" t="s">
        <v>27</v>
      </c>
      <c r="G3" s="17" t="s">
        <v>28</v>
      </c>
      <c r="H3" s="17" t="s">
        <v>29</v>
      </c>
    </row>
    <row r="4" spans="1:9" ht="18.649999999999999" customHeight="1">
      <c r="B4" s="17">
        <v>1</v>
      </c>
      <c r="C4" s="18"/>
      <c r="D4" s="18"/>
      <c r="E4" s="18">
        <f t="shared" ref="E4:E28" si="0">IF(D4-C4 &gt;= TIMEVALUE("9:01"), TIMEVALUE("0:45"), IF(D4-C4 &gt;= TIMEVALUE("6:01"), TIMEVALUE("0:30"), 0))</f>
        <v>0</v>
      </c>
      <c r="F4" s="18">
        <f>IF(OR(G4="U",G4="K",G4="F",G4="B"),Allgemeine_Informationen!$C$7,Juli!D4-Juli!C4-Juli!E4)</f>
        <v>0</v>
      </c>
      <c r="G4" s="19"/>
      <c r="H4" s="20"/>
    </row>
    <row r="5" spans="1:9" ht="18.649999999999999" customHeight="1">
      <c r="B5" s="17">
        <v>2</v>
      </c>
      <c r="C5" s="18"/>
      <c r="D5" s="18"/>
      <c r="E5" s="18">
        <f t="shared" si="0"/>
        <v>0</v>
      </c>
      <c r="F5" s="18">
        <f>IF(OR(G5="U",G5="K",G5="F",G5="B"),Allgemeine_Informationen!$C$7,Juli!D5-Juli!C5-Juli!E5)</f>
        <v>0</v>
      </c>
      <c r="H5" s="20"/>
    </row>
    <row r="6" spans="1:9" ht="18.649999999999999" customHeight="1">
      <c r="B6" s="17">
        <v>3</v>
      </c>
      <c r="C6" s="18"/>
      <c r="D6" s="18"/>
      <c r="E6" s="18">
        <f t="shared" si="0"/>
        <v>0</v>
      </c>
      <c r="F6" s="18">
        <f>IF(OR(G6="U",G6="K",G6="F",G6="B"),Allgemeine_Informationen!$C$7,Juli!D6-Juli!C6-Juli!E6)</f>
        <v>0</v>
      </c>
      <c r="G6" s="19"/>
      <c r="H6" s="20"/>
    </row>
    <row r="7" spans="1:9" ht="18.649999999999999" customHeight="1">
      <c r="B7" s="17">
        <v>4</v>
      </c>
      <c r="C7" s="18"/>
      <c r="D7" s="18"/>
      <c r="E7" s="18">
        <f t="shared" si="0"/>
        <v>0</v>
      </c>
      <c r="F7" s="18">
        <f>IF(OR(G7="U",G7="K",G7="F",G7="B"),Allgemeine_Informationen!$C$7,Juli!D7-Juli!C7-Juli!E7)</f>
        <v>0</v>
      </c>
      <c r="G7" s="19"/>
      <c r="H7" s="20"/>
    </row>
    <row r="8" spans="1:9" ht="18.649999999999999" customHeight="1">
      <c r="B8" s="17">
        <v>5</v>
      </c>
      <c r="C8" s="18">
        <v>0.58333333333333337</v>
      </c>
      <c r="D8" s="18">
        <v>0.70833333333333337</v>
      </c>
      <c r="E8" s="18">
        <f t="shared" si="0"/>
        <v>0</v>
      </c>
      <c r="F8" s="18">
        <f>IF(OR(G8="U",G8="K",G8="F",G8="B"),Allgemeine_Informationen!$C$7,Juli!D8-Juli!C8-Juli!E8)</f>
        <v>0.125</v>
      </c>
      <c r="G8" s="19"/>
      <c r="H8" s="20" t="s">
        <v>56</v>
      </c>
    </row>
    <row r="9" spans="1:9" ht="18.649999999999999" customHeight="1">
      <c r="B9" s="17">
        <v>6</v>
      </c>
      <c r="C9" s="18">
        <v>0.58333333333333337</v>
      </c>
      <c r="D9" s="18">
        <v>0.66666666666666663</v>
      </c>
      <c r="E9" s="18">
        <f t="shared" si="0"/>
        <v>0</v>
      </c>
      <c r="F9" s="18">
        <f>IF(OR(G9="U",G9="K",G9="F",G9="B"),Allgemeine_Informationen!$C$7,Juli!D9-Juli!C9-Juli!E9)</f>
        <v>8.3333333333333259E-2</v>
      </c>
      <c r="G9" s="19"/>
      <c r="H9" s="20" t="s">
        <v>57</v>
      </c>
    </row>
    <row r="10" spans="1:9" ht="18.649999999999999" customHeight="1">
      <c r="B10" s="17">
        <v>7</v>
      </c>
      <c r="C10" s="18">
        <v>0.66666666666666663</v>
      </c>
      <c r="D10" s="18">
        <v>0.79166666666666663</v>
      </c>
      <c r="E10" s="18">
        <v>4.1666666666666664E-2</v>
      </c>
      <c r="F10" s="18">
        <f>IF(OR(G10="U",G10="K",G10="F",G10="B"),Allgemeine_Informationen!$C$7,Juli!D10-Juli!C10-Juli!E10)</f>
        <v>8.3333333333333343E-2</v>
      </c>
      <c r="G10" s="19"/>
      <c r="H10" s="20" t="s">
        <v>59</v>
      </c>
    </row>
    <row r="11" spans="1:9" ht="18.649999999999999" customHeight="1">
      <c r="B11" s="17">
        <v>8</v>
      </c>
      <c r="C11" s="18"/>
      <c r="D11" s="18"/>
      <c r="E11" s="18">
        <f t="shared" si="0"/>
        <v>0</v>
      </c>
      <c r="F11" s="18">
        <f>IF(OR(G11="U",G11="K",G11="F",G11="B"),Allgemeine_Informationen!$C$7,Juli!D11-Juli!C11-Juli!E11)</f>
        <v>0</v>
      </c>
      <c r="G11" s="19"/>
      <c r="H11" s="20"/>
    </row>
    <row r="12" spans="1:9" ht="18.649999999999999" customHeight="1">
      <c r="B12" s="17">
        <v>9</v>
      </c>
      <c r="C12" s="18"/>
      <c r="D12" s="18"/>
      <c r="E12" s="18">
        <f t="shared" si="0"/>
        <v>0</v>
      </c>
      <c r="F12" s="18">
        <f>IF(OR(G12="U",G12="K",G12="F",G12="B"),Allgemeine_Informationen!$C$7,Juli!D12-Juli!C12-Juli!E12)</f>
        <v>0</v>
      </c>
      <c r="G12" s="19"/>
      <c r="H12" s="20"/>
    </row>
    <row r="13" spans="1:9" ht="18.649999999999999" customHeight="1">
      <c r="B13" s="17">
        <v>10</v>
      </c>
      <c r="C13" s="18">
        <v>0.66666666666666663</v>
      </c>
      <c r="D13" s="18">
        <v>0.79166666666666663</v>
      </c>
      <c r="E13" s="18">
        <f t="shared" si="0"/>
        <v>0</v>
      </c>
      <c r="F13" s="18">
        <f>IF(OR(G13="U",G13="K",G13="F",G13="B"),Allgemeine_Informationen!$C$7,Juli!D13-Juli!C13-Juli!E13)</f>
        <v>0.125</v>
      </c>
      <c r="G13" s="19"/>
      <c r="H13" s="20" t="s">
        <v>58</v>
      </c>
    </row>
    <row r="14" spans="1:9" ht="18.649999999999999" customHeight="1">
      <c r="B14" s="17">
        <v>11</v>
      </c>
      <c r="C14" s="18">
        <v>0.66666666666666663</v>
      </c>
      <c r="D14" s="18">
        <v>0.75</v>
      </c>
      <c r="E14" s="18">
        <f t="shared" si="0"/>
        <v>0</v>
      </c>
      <c r="F14" s="18">
        <f>IF(OR(G14="U",G14="K",G14="F",G14="B"),Allgemeine_Informationen!$C$7,Juli!D14-Juli!C14-Juli!E14)</f>
        <v>8.333333333333337E-2</v>
      </c>
      <c r="G14" s="19"/>
      <c r="H14" s="20" t="s">
        <v>60</v>
      </c>
    </row>
    <row r="15" spans="1:9" ht="18.649999999999999" customHeight="1">
      <c r="B15" s="17">
        <v>12</v>
      </c>
      <c r="C15" s="18">
        <v>0.625</v>
      </c>
      <c r="D15" s="18">
        <v>0.70833333333333337</v>
      </c>
      <c r="E15" s="18">
        <f t="shared" si="0"/>
        <v>0</v>
      </c>
      <c r="F15" s="18">
        <f>IF(OR(G15="U",G15="K",G15="F",G15="B"),Allgemeine_Informationen!$C$7,Juli!D15-Juli!C15-Juli!E15)</f>
        <v>8.333333333333337E-2</v>
      </c>
      <c r="G15" s="19"/>
      <c r="H15" s="20" t="s">
        <v>61</v>
      </c>
    </row>
    <row r="16" spans="1:9" ht="18.649999999999999" customHeight="1">
      <c r="B16" s="17">
        <v>13</v>
      </c>
      <c r="C16" s="18">
        <v>0.79166666666666663</v>
      </c>
      <c r="D16" s="18">
        <v>0.875</v>
      </c>
      <c r="E16" s="18">
        <v>2.0833333333333332E-2</v>
      </c>
      <c r="F16" s="18">
        <f>IF(OR(G16="U",G16="K",G16="F",G16="B"),Allgemeine_Informationen!$C$7,Juli!D16-Juli!C16-Juli!E16)</f>
        <v>6.2500000000000042E-2</v>
      </c>
      <c r="G16" s="19"/>
      <c r="H16" s="20" t="s">
        <v>64</v>
      </c>
    </row>
    <row r="17" spans="2:8" ht="18.649999999999999" customHeight="1">
      <c r="B17" s="17">
        <v>14</v>
      </c>
      <c r="C17" s="18">
        <v>0.79166666666666663</v>
      </c>
      <c r="D17" s="18">
        <v>0.875</v>
      </c>
      <c r="E17" s="18">
        <v>2.0833333333333332E-2</v>
      </c>
      <c r="F17" s="18">
        <f>IF(OR(G17="U",G17="K",G17="F",G17="B"),Allgemeine_Informationen!$C$7,Juli!D17-Juli!C17-Juli!E17)</f>
        <v>6.2500000000000042E-2</v>
      </c>
      <c r="G17" s="19"/>
      <c r="H17" s="20" t="s">
        <v>62</v>
      </c>
    </row>
    <row r="18" spans="2:8" ht="18.649999999999999" customHeight="1">
      <c r="B18" s="17">
        <v>15</v>
      </c>
      <c r="C18" s="18">
        <v>0.47916666666666669</v>
      </c>
      <c r="D18" s="18">
        <v>0.70833333333333337</v>
      </c>
      <c r="E18" s="18">
        <v>2.0833333333333332E-2</v>
      </c>
      <c r="F18" s="18">
        <f>IF(OR(G18="U",G18="K",G18="F",G18="B"),Allgemeine_Informationen!$C$7,Juli!D18-Juli!C18-Juli!E18)</f>
        <v>0.20833333333333334</v>
      </c>
      <c r="G18" s="19"/>
      <c r="H18" s="20" t="s">
        <v>63</v>
      </c>
    </row>
    <row r="19" spans="2:8" ht="18.649999999999999" customHeight="1">
      <c r="B19" s="17">
        <v>16</v>
      </c>
      <c r="C19" s="18"/>
      <c r="D19" s="18"/>
      <c r="E19" s="18">
        <f t="shared" si="0"/>
        <v>0</v>
      </c>
      <c r="F19" s="18">
        <f>IF(OR(G19="U",G19="K",G19="F",G19="B"),Allgemeine_Informationen!$C$7,Juli!D19-Juli!C19-Juli!E19)</f>
        <v>0</v>
      </c>
      <c r="G19" s="19"/>
      <c r="H19" s="20"/>
    </row>
    <row r="20" spans="2:8" ht="18.649999999999999" customHeight="1">
      <c r="B20" s="17">
        <v>17</v>
      </c>
      <c r="C20" s="18"/>
      <c r="D20" s="18"/>
      <c r="E20" s="18">
        <f t="shared" si="0"/>
        <v>0</v>
      </c>
      <c r="F20" s="18">
        <f>IF(OR(G20="U",G20="K",G20="F",G20="B"),Allgemeine_Informationen!$C$7,Juli!D20-Juli!C20-Juli!E20)</f>
        <v>0</v>
      </c>
      <c r="G20" s="19"/>
      <c r="H20" s="20"/>
    </row>
    <row r="21" spans="2:8" ht="18.649999999999999" customHeight="1">
      <c r="B21" s="17">
        <v>18</v>
      </c>
      <c r="C21" s="18">
        <v>0.5</v>
      </c>
      <c r="D21" s="18">
        <v>0.57291666666666663</v>
      </c>
      <c r="E21" s="18">
        <v>1.0416666666666666E-2</v>
      </c>
      <c r="F21" s="18">
        <f>IF(OR(G21="U",G21="K",G21="F",G21="B"),Allgemeine_Informationen!$C$7,Juli!D21-Juli!C21-Juli!E21)</f>
        <v>6.2499999999999965E-2</v>
      </c>
      <c r="G21" s="19"/>
      <c r="H21" s="20" t="s">
        <v>65</v>
      </c>
    </row>
    <row r="22" spans="2:8" ht="18.649999999999999" customHeight="1">
      <c r="B22" s="17">
        <v>19</v>
      </c>
      <c r="C22" s="18">
        <v>0.58333333333333337</v>
      </c>
      <c r="D22" s="18">
        <v>0.70833333333333337</v>
      </c>
      <c r="E22" s="18">
        <f t="shared" si="0"/>
        <v>0</v>
      </c>
      <c r="F22" s="18">
        <f>IF(OR(G22="U",G22="K",G22="F",G22="B"),Allgemeine_Informationen!$C$7,Juli!D22-Juli!C22-Juli!E22)</f>
        <v>0.125</v>
      </c>
      <c r="G22" s="19"/>
      <c r="H22" s="20" t="s">
        <v>66</v>
      </c>
    </row>
    <row r="23" spans="2:8" ht="18.649999999999999" customHeight="1">
      <c r="B23" s="17">
        <v>20</v>
      </c>
      <c r="C23" s="18"/>
      <c r="D23" s="18"/>
      <c r="E23" s="18">
        <f t="shared" si="0"/>
        <v>0</v>
      </c>
      <c r="F23" s="18">
        <f>IF(OR(G23="U",G23="K",G23="F",G23="B"),Allgemeine_Informationen!$C$7,Juli!D23-Juli!C23-Juli!E23)</f>
        <v>0</v>
      </c>
      <c r="G23" s="19"/>
      <c r="H23" s="20"/>
    </row>
    <row r="24" spans="2:8" ht="18.649999999999999" customHeight="1">
      <c r="B24" s="17">
        <v>21</v>
      </c>
      <c r="C24" s="18">
        <v>0.48958333333333331</v>
      </c>
      <c r="D24" s="18">
        <v>0.75</v>
      </c>
      <c r="E24" s="18">
        <v>4.1666666666666664E-2</v>
      </c>
      <c r="F24" s="18">
        <f>IF(OR(G24="U",G24="K",G24="F",G24="B"),Allgemeine_Informationen!$C$7,Juli!D24-Juli!C24-Juli!E24)</f>
        <v>0.21875000000000003</v>
      </c>
      <c r="G24" s="30"/>
      <c r="H24" s="20" t="s">
        <v>67</v>
      </c>
    </row>
    <row r="25" spans="2:8" ht="18.649999999999999" customHeight="1">
      <c r="B25" s="17">
        <v>22</v>
      </c>
      <c r="C25" s="18">
        <v>0.53125</v>
      </c>
      <c r="D25" s="18">
        <v>0.63541666666666663</v>
      </c>
      <c r="E25" s="18">
        <v>1.0416666666666666E-2</v>
      </c>
      <c r="F25" s="18">
        <f>IF(OR(G25="U",G25="K",G25="F",G25="B"),Allgemeine_Informationen!$C$7,Juli!D25-Juli!C25-Juli!E25)</f>
        <v>9.3749999999999958E-2</v>
      </c>
      <c r="G25" s="19"/>
      <c r="H25" s="20" t="s">
        <v>68</v>
      </c>
    </row>
    <row r="26" spans="2:8" ht="18.649999999999999" customHeight="1">
      <c r="B26" s="17">
        <v>23</v>
      </c>
      <c r="C26" s="18"/>
      <c r="D26" s="18"/>
      <c r="E26" s="18">
        <f t="shared" si="0"/>
        <v>0</v>
      </c>
      <c r="F26" s="18">
        <f>IF(OR(G26="U",G26="K",G26="F",G26="B"),Allgemeine_Informationen!$C$7,Juli!D26-Juli!C26-Juli!E26)</f>
        <v>0</v>
      </c>
      <c r="G26" s="19"/>
      <c r="H26" s="20"/>
    </row>
    <row r="27" spans="2:8" ht="18.649999999999999" customHeight="1">
      <c r="B27" s="17">
        <v>24</v>
      </c>
      <c r="C27" s="18"/>
      <c r="D27" s="18"/>
      <c r="E27" s="18">
        <f t="shared" si="0"/>
        <v>0</v>
      </c>
      <c r="F27" s="18">
        <f>IF(OR(G27="U",G27="K",G27="F",G27="B"),Allgemeine_Informationen!$C$7,Juli!D27-Juli!C27-Juli!E27)</f>
        <v>0</v>
      </c>
      <c r="G27" s="19"/>
      <c r="H27" s="20"/>
    </row>
    <row r="28" spans="2:8" ht="18.649999999999999" customHeight="1">
      <c r="B28" s="17">
        <v>25</v>
      </c>
      <c r="C28" s="18">
        <v>0.71875</v>
      </c>
      <c r="D28" s="18">
        <v>0.875</v>
      </c>
      <c r="E28" s="18">
        <f t="shared" si="0"/>
        <v>0</v>
      </c>
      <c r="F28" s="18">
        <f>IF(OR(G28="U",G28="K",G28="F",G28="B"),Allgemeine_Informationen!$C$7,Juli!D28-Juli!C28-Juli!E28)</f>
        <v>0.15625</v>
      </c>
      <c r="G28" s="19"/>
      <c r="H28" s="20" t="s">
        <v>69</v>
      </c>
    </row>
    <row r="29" spans="2:8" ht="18.649999999999999" customHeight="1">
      <c r="B29" s="17">
        <v>26</v>
      </c>
      <c r="C29" s="18">
        <v>0.52083333333333337</v>
      </c>
      <c r="D29" s="18">
        <v>0.91666666666666663</v>
      </c>
      <c r="E29" s="18">
        <v>8.3333333333333329E-2</v>
      </c>
      <c r="F29" s="18">
        <f>IF(OR(G29="U",G29="K",G29="F",G29="B"),Allgemeine_Informationen!$C$7,Juli!D29-Juli!C29-Juli!E29)</f>
        <v>0.31249999999999994</v>
      </c>
      <c r="G29" s="30"/>
      <c r="H29" s="20" t="s">
        <v>70</v>
      </c>
    </row>
    <row r="30" spans="2:8" ht="18.649999999999999" customHeight="1">
      <c r="B30" s="17">
        <v>27</v>
      </c>
      <c r="C30" s="18">
        <v>0.41666666666666669</v>
      </c>
      <c r="D30" s="18">
        <v>0.875</v>
      </c>
      <c r="E30" s="18">
        <v>0.10416666666666667</v>
      </c>
      <c r="F30" s="18">
        <f>IF(OR(G30="U",G30="K",G30="F",G30="B"),Allgemeine_Informationen!$C$7,Juli!D30-Juli!C30-Juli!E30)</f>
        <v>0.35416666666666663</v>
      </c>
      <c r="G30" s="19"/>
      <c r="H30" s="20" t="s">
        <v>71</v>
      </c>
    </row>
    <row r="31" spans="2:8" ht="18.649999999999999" customHeight="1">
      <c r="B31" s="17">
        <v>28</v>
      </c>
      <c r="C31" s="18">
        <v>0.4375</v>
      </c>
      <c r="D31" s="18">
        <v>0.79166666666666663</v>
      </c>
      <c r="E31" s="18">
        <v>0.10416666666666667</v>
      </c>
      <c r="F31" s="18">
        <f>IF(OR(G31="U",G31="K",G31="F",G31="B"),Allgemeine_Informationen!$C$7,Juli!D31-Juli!C31-Juli!E31)</f>
        <v>0.24999999999999994</v>
      </c>
      <c r="G31" s="19"/>
      <c r="H31" s="20" t="s">
        <v>72</v>
      </c>
    </row>
    <row r="32" spans="2:8" ht="18.649999999999999" customHeight="1">
      <c r="B32" s="17">
        <v>29</v>
      </c>
      <c r="C32" s="18">
        <v>0.40625</v>
      </c>
      <c r="D32" s="18">
        <v>0.91666666666666663</v>
      </c>
      <c r="E32" s="18">
        <v>7.2916666666666671E-2</v>
      </c>
      <c r="F32" s="18">
        <f>IF(OR(G32="U",G32="K",G32="F",G32="B"),Allgemeine_Informationen!$C$7,Juli!D32-Juli!C32-Juli!E32)</f>
        <v>0.43749999999999994</v>
      </c>
      <c r="G32" s="19"/>
      <c r="H32" s="20" t="s">
        <v>73</v>
      </c>
    </row>
    <row r="33" spans="1:8" ht="18.649999999999999" customHeight="1">
      <c r="B33" s="17">
        <v>30</v>
      </c>
      <c r="C33" s="18"/>
      <c r="D33" s="18"/>
      <c r="E33" s="18">
        <f>IF(D33-C33 &gt;= TIMEVALUE("9:01"), TIMEVALUE("0:45"), IF(D33-C33 &gt;= TIMEVALUE("6:01"), TIMEVALUE("0:30"), 0))</f>
        <v>0</v>
      </c>
      <c r="F33" s="18">
        <f>IF(OR(G33="U",G33="K",G33="F",G33="B"),Allgemeine_Informationen!$C$7,Juli!D33-Juli!C33-Juli!E33)</f>
        <v>0</v>
      </c>
      <c r="G33" s="19"/>
      <c r="H33" s="20"/>
    </row>
    <row r="34" spans="1:8" ht="18.649999999999999" customHeight="1">
      <c r="B34" s="17">
        <v>31</v>
      </c>
      <c r="C34" s="18">
        <v>0.41666666666666669</v>
      </c>
      <c r="D34" s="18">
        <v>0.77777777777777779</v>
      </c>
      <c r="E34" s="18">
        <v>0.23958333333333334</v>
      </c>
      <c r="F34" s="18">
        <f>IF(OR(G34="U",G34="K",G34="F",G34="B"),Allgemeine_Informationen!$C$7,Juli!D34-Juli!C34-Juli!E34)</f>
        <v>0.12152777777777776</v>
      </c>
      <c r="G34" s="19"/>
      <c r="H34" s="20" t="s">
        <v>74</v>
      </c>
    </row>
    <row r="35" spans="1:8" ht="18.649999999999999" customHeight="1">
      <c r="C35" s="35" t="s">
        <v>32</v>
      </c>
      <c r="D35" s="35"/>
      <c r="E35" s="35"/>
      <c r="F35" s="18">
        <f>SUM(F4:F34)</f>
        <v>3.0486111111111112</v>
      </c>
      <c r="G35" s="13">
        <f>COUNTIFS(G4:G34,"U")</f>
        <v>0</v>
      </c>
    </row>
    <row r="36" spans="1:8" ht="18.649999999999999" customHeight="1">
      <c r="C36" s="36" t="s">
        <v>33</v>
      </c>
      <c r="D36" s="36"/>
      <c r="E36" s="36"/>
      <c r="F36" s="18">
        <f>Allgemeine_Informationen!C7*Allgemeine_Informationen!F10</f>
        <v>2.625</v>
      </c>
    </row>
    <row r="37" spans="1:8" ht="18.649999999999999" customHeight="1">
      <c r="C37" s="36" t="s">
        <v>34</v>
      </c>
      <c r="D37" s="36"/>
      <c r="E37" s="36"/>
      <c r="F37" s="18"/>
    </row>
    <row r="38" spans="1:8" ht="18.649999999999999" customHeight="1">
      <c r="C38" s="37" t="s">
        <v>35</v>
      </c>
      <c r="D38" s="37"/>
      <c r="E38" s="37"/>
      <c r="F38" s="18">
        <f>F35-F36+F37</f>
        <v>0.42361111111111116</v>
      </c>
    </row>
    <row r="39" spans="1:8" ht="18.649999999999999" customHeight="1">
      <c r="A39" s="21" t="s">
        <v>36</v>
      </c>
      <c r="B39" s="22"/>
      <c r="C39" s="23"/>
    </row>
    <row r="40" spans="1:8" ht="18.649999999999999" customHeight="1">
      <c r="A40" s="24" t="s">
        <v>37</v>
      </c>
      <c r="B40" s="13" t="s">
        <v>38</v>
      </c>
      <c r="C40" s="25" t="s">
        <v>39</v>
      </c>
    </row>
    <row r="41" spans="1:8" ht="18.649999999999999" customHeight="1">
      <c r="A41" s="24" t="s">
        <v>40</v>
      </c>
      <c r="B41" s="13" t="s">
        <v>38</v>
      </c>
      <c r="C41" s="25" t="s">
        <v>41</v>
      </c>
      <c r="E41" s="33" t="s">
        <v>42</v>
      </c>
      <c r="F41" s="33"/>
      <c r="G41" s="33"/>
      <c r="H41" s="33"/>
    </row>
    <row r="42" spans="1:8" ht="18.649999999999999" customHeight="1">
      <c r="A42" s="24" t="s">
        <v>30</v>
      </c>
      <c r="B42" s="13" t="s">
        <v>38</v>
      </c>
      <c r="C42" s="25" t="s">
        <v>43</v>
      </c>
      <c r="E42" s="26"/>
      <c r="F42" s="26"/>
      <c r="G42" s="26"/>
      <c r="H42" s="26"/>
    </row>
    <row r="43" spans="1:8" ht="18.649999999999999" customHeight="1">
      <c r="A43" s="27" t="s">
        <v>31</v>
      </c>
      <c r="B43" s="28" t="s">
        <v>38</v>
      </c>
      <c r="C43" s="29" t="s">
        <v>44</v>
      </c>
      <c r="E43" s="33" t="s">
        <v>45</v>
      </c>
      <c r="F43" s="33"/>
      <c r="G43" s="33"/>
      <c r="H43" s="33"/>
    </row>
    <row r="44" spans="1:8" ht="18.649999999999999" customHeight="1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16535433070865" right="0.30196850393700791" top="0.35433070866141736" bottom="0.3334645669291339" header="0.30000000000000004" footer="0.30000000000000004"/>
  <pageSetup paperSize="0" fitToWidth="0" fitToHeight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44"/>
  <sheetViews>
    <sheetView topLeftCell="A26" workbookViewId="0">
      <selection activeCell="H35" sqref="H35"/>
    </sheetView>
  </sheetViews>
  <sheetFormatPr baseColWidth="10" defaultRowHeight="14.5"/>
  <cols>
    <col min="1" max="1" width="3.54296875" style="13" customWidth="1"/>
    <col min="2" max="2" width="8.453125" style="13" customWidth="1"/>
    <col min="3" max="5" width="11.7265625" style="13" customWidth="1"/>
    <col min="6" max="6" width="14.1796875" style="13" customWidth="1"/>
    <col min="7" max="7" width="12" style="13" customWidth="1"/>
    <col min="8" max="8" width="22.54296875" style="13" customWidth="1"/>
    <col min="9" max="9" width="2.7265625" style="13" customWidth="1"/>
    <col min="10" max="1024" width="11.453125" style="13" customWidth="1"/>
  </cols>
  <sheetData>
    <row r="1" spans="1:9" s="12" customFormat="1" ht="18.649999999999999" customHeight="1" thickBot="1">
      <c r="A1" s="10"/>
      <c r="B1" s="11" t="s">
        <v>20</v>
      </c>
      <c r="C1" s="34" t="str">
        <f>Allgemeine_Informationen!C3</f>
        <v>Lukas Peschke</v>
      </c>
      <c r="D1" s="34"/>
      <c r="E1" s="34"/>
      <c r="F1" s="11" t="s">
        <v>21</v>
      </c>
      <c r="G1" s="34" t="str">
        <f>Allgemeine_Informationen!C4</f>
        <v>Finanzreferat</v>
      </c>
      <c r="H1" s="34"/>
      <c r="I1" s="10"/>
    </row>
    <row r="2" spans="1:9" ht="18.649999999999999" customHeight="1">
      <c r="B2" s="14" t="s">
        <v>22</v>
      </c>
      <c r="C2" s="15" t="str">
        <f>Allgemeine_Informationen!E11</f>
        <v>August</v>
      </c>
      <c r="D2" s="16"/>
      <c r="E2" s="16"/>
      <c r="G2" s="16"/>
      <c r="H2" s="16"/>
    </row>
    <row r="3" spans="1:9" ht="18.649999999999999" customHeight="1">
      <c r="B3" s="17" t="s">
        <v>23</v>
      </c>
      <c r="C3" s="17" t="s">
        <v>24</v>
      </c>
      <c r="D3" s="17" t="s">
        <v>25</v>
      </c>
      <c r="E3" s="17" t="s">
        <v>26</v>
      </c>
      <c r="F3" s="17" t="s">
        <v>27</v>
      </c>
      <c r="G3" s="17" t="s">
        <v>28</v>
      </c>
      <c r="H3" s="17" t="s">
        <v>29</v>
      </c>
    </row>
    <row r="4" spans="1:9" ht="18.649999999999999" customHeight="1">
      <c r="B4" s="17">
        <v>1</v>
      </c>
      <c r="C4" s="18">
        <v>2.0833333333333332E-2</v>
      </c>
      <c r="D4" s="18">
        <v>0.67708333333333337</v>
      </c>
      <c r="E4" s="18">
        <v>0.46527777777777773</v>
      </c>
      <c r="F4" s="18">
        <f>IF(OR(G4="U",G4="K",G4="F",G4="B"),Allgemeine_Informationen!$C$7,August!D4-August!C4-August!E4)</f>
        <v>0.19097222222222227</v>
      </c>
      <c r="G4" s="19"/>
      <c r="H4" s="20" t="s">
        <v>75</v>
      </c>
    </row>
    <row r="5" spans="1:9" ht="18.649999999999999" customHeight="1">
      <c r="B5" s="17">
        <v>2</v>
      </c>
      <c r="C5" s="18"/>
      <c r="D5" s="18"/>
      <c r="E5" s="18">
        <f t="shared" ref="E5:E33" si="0">IF(D5-C5 &gt;= TIMEVALUE("9:01"), TIMEVALUE("0:45"), IF(D5-C5 &gt;= TIMEVALUE("6:01"), TIMEVALUE("0:30"), 0))</f>
        <v>0</v>
      </c>
      <c r="F5" s="18">
        <f>IF(OR(G5="U",G5="K",G5="F",G5="B"),Allgemeine_Informationen!$C$7,August!D5-August!C5-August!E5)</f>
        <v>0</v>
      </c>
      <c r="H5" s="20"/>
    </row>
    <row r="6" spans="1:9" ht="18.649999999999999" customHeight="1">
      <c r="B6" s="17">
        <v>3</v>
      </c>
      <c r="C6" s="18">
        <v>0.42708333333333331</v>
      </c>
      <c r="D6" s="18">
        <v>0.69791666666666663</v>
      </c>
      <c r="E6" s="18">
        <v>2.0833333333333332E-2</v>
      </c>
      <c r="F6" s="18">
        <f>IF(OR(G6="U",G6="K",G6="F",G6="B"),Allgemeine_Informationen!$C$7,August!D6-August!C6-August!E6)</f>
        <v>0.24999999999999997</v>
      </c>
      <c r="G6" s="19"/>
      <c r="H6" s="20" t="s">
        <v>76</v>
      </c>
    </row>
    <row r="7" spans="1:9" ht="18.649999999999999" customHeight="1">
      <c r="B7" s="17">
        <v>4</v>
      </c>
      <c r="C7" s="18">
        <v>0.40972222222222227</v>
      </c>
      <c r="D7" s="18">
        <v>0.54166666666666663</v>
      </c>
      <c r="E7" s="18">
        <v>4.1666666666666664E-2</v>
      </c>
      <c r="F7" s="18">
        <f>IF(OR(G7="U",G7="K",G7="F",G7="B"),Allgemeine_Informationen!$C$7,August!D7-August!C7-August!E7)</f>
        <v>9.0277777777777707E-2</v>
      </c>
      <c r="G7" s="19"/>
      <c r="H7" s="20" t="s">
        <v>77</v>
      </c>
    </row>
    <row r="8" spans="1:9" ht="18.649999999999999" customHeight="1">
      <c r="B8" s="17">
        <v>5</v>
      </c>
      <c r="C8" s="18">
        <v>0.45833333333333331</v>
      </c>
      <c r="D8" s="18">
        <v>0.5</v>
      </c>
      <c r="E8" s="18">
        <f t="shared" si="0"/>
        <v>0</v>
      </c>
      <c r="F8" s="18">
        <f>IF(OR(G8="U",G8="K",G8="F",G8="B"),Allgemeine_Informationen!$C$7,August!D8-August!C8-August!E8)</f>
        <v>4.1666666666666685E-2</v>
      </c>
      <c r="G8" s="19"/>
      <c r="H8" s="20" t="s">
        <v>78</v>
      </c>
    </row>
    <row r="9" spans="1:9" ht="18.649999999999999" customHeight="1">
      <c r="B9" s="17">
        <v>6</v>
      </c>
      <c r="C9" s="18">
        <v>0.38541666666666669</v>
      </c>
      <c r="D9" s="18">
        <v>0.41666666666666669</v>
      </c>
      <c r="E9" s="18">
        <f t="shared" si="0"/>
        <v>0</v>
      </c>
      <c r="F9" s="18">
        <f>IF(OR(G9="U",G9="K",G9="F",G9="B"),Allgemeine_Informationen!$C$7,August!D9-August!C9-August!E9)</f>
        <v>3.125E-2</v>
      </c>
      <c r="G9" s="19"/>
      <c r="H9" s="20" t="s">
        <v>57</v>
      </c>
    </row>
    <row r="10" spans="1:9" ht="18.649999999999999" customHeight="1">
      <c r="B10" s="17">
        <v>7</v>
      </c>
      <c r="C10" s="18"/>
      <c r="D10" s="18"/>
      <c r="E10" s="18">
        <f t="shared" si="0"/>
        <v>0</v>
      </c>
      <c r="F10" s="18">
        <f>IF(OR(G10="U",G10="K",G10="F",G10="B"),Allgemeine_Informationen!$C$7,August!D10-August!C10-August!E10)</f>
        <v>0</v>
      </c>
      <c r="G10" s="19"/>
      <c r="H10" s="20"/>
    </row>
    <row r="11" spans="1:9" ht="18.649999999999999" customHeight="1">
      <c r="B11" s="17">
        <v>8</v>
      </c>
      <c r="C11" s="18"/>
      <c r="D11" s="18"/>
      <c r="E11" s="18">
        <f t="shared" si="0"/>
        <v>0</v>
      </c>
      <c r="F11" s="18">
        <f>IF(OR(G11="U",G11="K",G11="F",G11="B"),Allgemeine_Informationen!$C$7,August!D11-August!C11-August!E11)</f>
        <v>0</v>
      </c>
      <c r="G11" s="19"/>
      <c r="H11" s="20"/>
    </row>
    <row r="12" spans="1:9" ht="18.649999999999999" customHeight="1">
      <c r="B12" s="17">
        <v>9</v>
      </c>
      <c r="C12" s="18">
        <v>0.48958333333333331</v>
      </c>
      <c r="D12" s="18">
        <v>0.51041666666666663</v>
      </c>
      <c r="E12" s="18">
        <f t="shared" si="0"/>
        <v>0</v>
      </c>
      <c r="F12" s="18">
        <f>IF(OR(G12="U",G12="K",G12="F",G12="B"),Allgemeine_Informationen!$C$7,August!D12-August!C12-August!E12)</f>
        <v>2.0833333333333315E-2</v>
      </c>
      <c r="G12" s="19"/>
      <c r="H12" s="20" t="s">
        <v>79</v>
      </c>
    </row>
    <row r="13" spans="1:9" ht="18.649999999999999" customHeight="1">
      <c r="B13" s="17">
        <v>10</v>
      </c>
      <c r="C13" s="18">
        <v>0.55208333333333337</v>
      </c>
      <c r="D13" s="18">
        <v>0.67708333333333337</v>
      </c>
      <c r="E13" s="18">
        <f t="shared" si="0"/>
        <v>0</v>
      </c>
      <c r="F13" s="18">
        <f>IF(OR(G13="U",G13="K",G13="F",G13="B"),Allgemeine_Informationen!$C$7,August!D13-August!C13-August!E13)</f>
        <v>0.125</v>
      </c>
      <c r="G13" s="19"/>
      <c r="H13" s="20" t="s">
        <v>80</v>
      </c>
    </row>
    <row r="14" spans="1:9" ht="18.649999999999999" customHeight="1">
      <c r="B14" s="17">
        <v>11</v>
      </c>
      <c r="C14" s="18">
        <v>0.48958333333333331</v>
      </c>
      <c r="D14" s="18">
        <v>0.78125</v>
      </c>
      <c r="E14" s="18">
        <v>8.3333333333333329E-2</v>
      </c>
      <c r="F14" s="18">
        <f>IF(OR(G14="U",G14="K",G14="F",G14="B"),Allgemeine_Informationen!$C$7,August!D14-August!C14-August!E14)</f>
        <v>0.20833333333333337</v>
      </c>
      <c r="G14" s="19"/>
      <c r="H14" s="20" t="s">
        <v>81</v>
      </c>
    </row>
    <row r="15" spans="1:9" ht="18.649999999999999" customHeight="1">
      <c r="B15" s="17">
        <v>12</v>
      </c>
      <c r="C15" s="18">
        <v>0</v>
      </c>
      <c r="D15" s="18">
        <v>0.46875</v>
      </c>
      <c r="E15" s="18">
        <v>0.29166666666666669</v>
      </c>
      <c r="F15" s="18">
        <f>IF(OR(G15="U",G15="K",G15="F",G15="B"),Allgemeine_Informationen!$C$7,August!D15-August!C15-August!E15)</f>
        <v>0.17708333333333331</v>
      </c>
      <c r="G15" s="19"/>
      <c r="H15" s="20" t="s">
        <v>82</v>
      </c>
    </row>
    <row r="16" spans="1:9" ht="18.649999999999999" customHeight="1">
      <c r="B16" s="17">
        <v>13</v>
      </c>
      <c r="C16" s="18"/>
      <c r="D16" s="18"/>
      <c r="E16" s="18">
        <f t="shared" si="0"/>
        <v>0</v>
      </c>
      <c r="F16" s="18">
        <f>IF(OR(G16="U",G16="K",G16="F",G16="B"),Allgemeine_Informationen!$C$7,August!D16-August!C16-August!E16)</f>
        <v>0</v>
      </c>
      <c r="G16" s="19"/>
      <c r="H16" s="20"/>
    </row>
    <row r="17" spans="2:8" ht="18.649999999999999" customHeight="1">
      <c r="B17" s="17">
        <v>14</v>
      </c>
      <c r="C17" s="18"/>
      <c r="D17" s="18"/>
      <c r="E17" s="18">
        <f t="shared" si="0"/>
        <v>0</v>
      </c>
      <c r="F17" s="18">
        <f>IF(OR(G17="U",G17="K",G17="F",G17="B"),Allgemeine_Informationen!$C$7,August!D17-August!C17-August!E17)</f>
        <v>0</v>
      </c>
      <c r="G17" s="19"/>
      <c r="H17" s="20"/>
    </row>
    <row r="18" spans="2:8" ht="18.649999999999999" customHeight="1">
      <c r="B18" s="17">
        <v>15</v>
      </c>
      <c r="C18" s="18">
        <v>0.54166666666666663</v>
      </c>
      <c r="D18" s="18">
        <v>0.65625</v>
      </c>
      <c r="E18" s="18">
        <v>1.0416666666666666E-2</v>
      </c>
      <c r="F18" s="18">
        <f>IF(OR(G18="U",G18="K",G18="F",G18="B"),Allgemeine_Informationen!$C$7,August!D18-August!C18-August!E18)</f>
        <v>0.1041666666666667</v>
      </c>
      <c r="G18" s="19"/>
      <c r="H18" s="20" t="s">
        <v>83</v>
      </c>
    </row>
    <row r="19" spans="2:8" ht="18.649999999999999" customHeight="1">
      <c r="B19" s="17">
        <v>16</v>
      </c>
      <c r="C19" s="18">
        <v>7.2916666666666671E-2</v>
      </c>
      <c r="D19" s="18">
        <v>0.72916666666666663</v>
      </c>
      <c r="E19" s="18">
        <v>0.33333333333333331</v>
      </c>
      <c r="F19" s="18">
        <f>IF(OR(G19="U",G19="K",G19="F",G19="B"),Allgemeine_Informationen!$C$7,August!D19-August!C19-August!E19)</f>
        <v>0.32291666666666669</v>
      </c>
      <c r="G19" s="19"/>
      <c r="H19" s="20" t="s">
        <v>84</v>
      </c>
    </row>
    <row r="20" spans="2:8" ht="18.649999999999999" customHeight="1">
      <c r="B20" s="17">
        <v>17</v>
      </c>
      <c r="C20" s="18">
        <v>0.46875</v>
      </c>
      <c r="D20" s="18">
        <v>0.70833333333333337</v>
      </c>
      <c r="E20" s="18">
        <v>2.0833333333333332E-2</v>
      </c>
      <c r="F20" s="18">
        <f>IF(OR(G20="U",G20="K",G20="F",G20="B"),Allgemeine_Informationen!$C$7,August!D20-August!C20-August!E20)</f>
        <v>0.21875000000000003</v>
      </c>
      <c r="G20" s="19"/>
      <c r="H20" s="20" t="s">
        <v>85</v>
      </c>
    </row>
    <row r="21" spans="2:8" ht="18.649999999999999" customHeight="1">
      <c r="B21" s="17">
        <v>18</v>
      </c>
      <c r="C21" s="18">
        <v>0.44791666666666669</v>
      </c>
      <c r="D21" s="18">
        <v>0.55208333333333337</v>
      </c>
      <c r="E21" s="18">
        <f t="shared" si="0"/>
        <v>0</v>
      </c>
      <c r="F21" s="18">
        <f>IF(OR(G21="U",G21="K",G21="F",G21="B"),Allgemeine_Informationen!$C$7,August!D21-August!C21-August!E21)</f>
        <v>0.10416666666666669</v>
      </c>
      <c r="G21" s="19"/>
      <c r="H21" s="20" t="s">
        <v>86</v>
      </c>
    </row>
    <row r="22" spans="2:8" ht="18.649999999999999" customHeight="1">
      <c r="B22" s="17">
        <v>19</v>
      </c>
      <c r="C22" s="18"/>
      <c r="D22" s="18"/>
      <c r="E22" s="18">
        <f t="shared" si="0"/>
        <v>0</v>
      </c>
      <c r="F22" s="18">
        <f>IF(OR(G22="U",G22="K",G22="F",G22="B"),Allgemeine_Informationen!$C$7,August!D22-August!C22-August!E22)</f>
        <v>0</v>
      </c>
      <c r="G22" s="19"/>
      <c r="H22" s="20"/>
    </row>
    <row r="23" spans="2:8" ht="18.649999999999999" customHeight="1">
      <c r="B23" s="17">
        <v>20</v>
      </c>
      <c r="C23" s="18"/>
      <c r="D23" s="18"/>
      <c r="E23" s="18">
        <f t="shared" si="0"/>
        <v>0</v>
      </c>
      <c r="F23" s="18">
        <f>IF(OR(G23="U",G23="K",G23="F",G23="B"),Allgemeine_Informationen!$C$7,August!D23-August!C23-August!E23)</f>
        <v>0</v>
      </c>
      <c r="G23" s="19"/>
      <c r="H23" s="20"/>
    </row>
    <row r="24" spans="2:8" ht="18.649999999999999" customHeight="1">
      <c r="B24" s="17">
        <v>21</v>
      </c>
      <c r="C24" s="18"/>
      <c r="D24" s="18"/>
      <c r="E24" s="18">
        <f t="shared" si="0"/>
        <v>0</v>
      </c>
      <c r="F24" s="18">
        <f>IF(OR(G24="U",G24="K",G24="F",G24="B"),Allgemeine_Informationen!$C$7,August!D24-August!C24-August!E24)</f>
        <v>0</v>
      </c>
      <c r="G24" s="19"/>
      <c r="H24" s="20"/>
    </row>
    <row r="25" spans="2:8" ht="18.649999999999999" customHeight="1">
      <c r="B25" s="17">
        <v>22</v>
      </c>
      <c r="C25" s="18">
        <v>0.91666666666666663</v>
      </c>
      <c r="D25" s="18">
        <v>1</v>
      </c>
      <c r="E25" s="18">
        <f t="shared" si="0"/>
        <v>0</v>
      </c>
      <c r="F25" s="18">
        <f>IF(OR(G25="U",G25="K",G25="F",G25="B"),Allgemeine_Informationen!$C$7,August!D25-August!C25-August!E25)</f>
        <v>8.333333333333337E-2</v>
      </c>
      <c r="G25" s="19"/>
      <c r="H25" s="20" t="s">
        <v>87</v>
      </c>
    </row>
    <row r="26" spans="2:8" ht="18.649999999999999" customHeight="1">
      <c r="B26" s="17">
        <v>23</v>
      </c>
      <c r="C26" s="18">
        <v>0.48958333333333331</v>
      </c>
      <c r="D26" s="18">
        <v>0.70833333333333337</v>
      </c>
      <c r="E26" s="18">
        <v>2.0833333333333332E-2</v>
      </c>
      <c r="F26" s="18">
        <f>IF(OR(G26="U",G26="K",G26="F",G26="B"),Allgemeine_Informationen!$C$7,August!D26-August!C26-August!E26)</f>
        <v>0.19791666666666671</v>
      </c>
      <c r="G26" s="19"/>
      <c r="H26" s="20" t="s">
        <v>86</v>
      </c>
    </row>
    <row r="27" spans="2:8" ht="18.649999999999999" customHeight="1">
      <c r="B27" s="17">
        <v>24</v>
      </c>
      <c r="C27" s="18">
        <v>0.39583333333333331</v>
      </c>
      <c r="D27" s="18">
        <v>0.72916666666666663</v>
      </c>
      <c r="E27" s="18">
        <v>6.25E-2</v>
      </c>
      <c r="F27" s="18">
        <f>IF(OR(G27="U",G27="K",G27="F",G27="B"),Allgemeine_Informationen!$C$7,August!D27-August!C27-August!E27)</f>
        <v>0.27083333333333331</v>
      </c>
      <c r="G27" s="19"/>
      <c r="H27" s="20" t="s">
        <v>88</v>
      </c>
    </row>
    <row r="28" spans="2:8" ht="18.649999999999999" customHeight="1">
      <c r="B28" s="17">
        <v>25</v>
      </c>
      <c r="C28" s="18">
        <v>0.45833333333333331</v>
      </c>
      <c r="D28" s="18">
        <v>0.83333333333333337</v>
      </c>
      <c r="E28" s="18">
        <v>8.3333333333333329E-2</v>
      </c>
      <c r="F28" s="18">
        <f>IF(OR(G28="U",G28="K",G28="F",G28="B"),Allgemeine_Informationen!$C$7,August!D28-August!C28-August!E28)</f>
        <v>0.29166666666666674</v>
      </c>
      <c r="G28" s="19"/>
      <c r="H28" s="20" t="s">
        <v>89</v>
      </c>
    </row>
    <row r="29" spans="2:8" ht="18.649999999999999" customHeight="1">
      <c r="B29" s="17">
        <v>26</v>
      </c>
      <c r="C29" s="18">
        <v>0</v>
      </c>
      <c r="D29" s="18">
        <v>0.14583333333333334</v>
      </c>
      <c r="E29" s="18">
        <f t="shared" si="0"/>
        <v>0</v>
      </c>
      <c r="F29" s="18">
        <f>IF(OR(G29="U",G29="K",G29="F",G29="B"),Allgemeine_Informationen!$C$7,August!D29-August!C29-August!E29)</f>
        <v>0.14583333333333334</v>
      </c>
      <c r="G29" s="19"/>
      <c r="H29" s="20" t="s">
        <v>90</v>
      </c>
    </row>
    <row r="30" spans="2:8" ht="18.649999999999999" customHeight="1">
      <c r="B30" s="17">
        <v>27</v>
      </c>
      <c r="C30" s="18"/>
      <c r="D30" s="18"/>
      <c r="E30" s="18">
        <f t="shared" si="0"/>
        <v>0</v>
      </c>
      <c r="F30" s="18">
        <f>IF(OR(G30="U",G30="K",G30="F",G30="B"),Allgemeine_Informationen!$C$7,August!D30-August!C30-August!E30)</f>
        <v>0</v>
      </c>
      <c r="G30" s="19"/>
      <c r="H30" s="20"/>
    </row>
    <row r="31" spans="2:8" ht="18.649999999999999" customHeight="1">
      <c r="B31" s="17">
        <v>28</v>
      </c>
      <c r="C31" s="18"/>
      <c r="D31" s="18"/>
      <c r="E31" s="18">
        <f t="shared" si="0"/>
        <v>0</v>
      </c>
      <c r="F31" s="18">
        <f>IF(OR(G31="U",G31="K",G31="F",G31="B"),Allgemeine_Informationen!$C$7,August!D31-August!C31-August!E31)</f>
        <v>0</v>
      </c>
      <c r="G31" s="19"/>
      <c r="H31" s="20"/>
    </row>
    <row r="32" spans="2:8" ht="18.649999999999999" customHeight="1">
      <c r="B32" s="17">
        <v>29</v>
      </c>
      <c r="C32" s="18">
        <v>0.58333333333333337</v>
      </c>
      <c r="D32" s="18">
        <v>0.70833333333333337</v>
      </c>
      <c r="E32" s="18">
        <f t="shared" si="0"/>
        <v>0</v>
      </c>
      <c r="F32" s="18">
        <f>IF(OR(G32="U",G32="K",G32="F",G32="B"),Allgemeine_Informationen!$C$7,August!D32-August!C32-August!E32)</f>
        <v>0.125</v>
      </c>
      <c r="G32" s="19"/>
      <c r="H32" s="20" t="s">
        <v>91</v>
      </c>
    </row>
    <row r="33" spans="1:8" ht="18.649999999999999" customHeight="1">
      <c r="B33" s="17">
        <v>30</v>
      </c>
      <c r="C33" s="18"/>
      <c r="D33" s="18"/>
      <c r="E33" s="18">
        <f t="shared" si="0"/>
        <v>0</v>
      </c>
      <c r="F33" s="18">
        <f>IF(OR(G33="U",G33="K",G33="F",G33="B"),Allgemeine_Informationen!$C$7,August!D33-August!C33-August!E33)</f>
        <v>0</v>
      </c>
      <c r="G33" s="19"/>
      <c r="H33" s="20"/>
    </row>
    <row r="34" spans="1:8" ht="18.649999999999999" customHeight="1">
      <c r="B34" s="17">
        <v>31</v>
      </c>
      <c r="C34" s="18">
        <v>0.5</v>
      </c>
      <c r="D34" s="18">
        <v>0.8125</v>
      </c>
      <c r="E34" s="18">
        <v>2.0833333333333332E-2</v>
      </c>
      <c r="F34" s="18">
        <f>IF(OR(G34="U",G34="K",G34="F",G34="B"),Allgemeine_Informationen!$C$7,August!D34-August!C34-August!E34)</f>
        <v>0.29166666666666669</v>
      </c>
      <c r="G34" s="19"/>
      <c r="H34" s="20" t="s">
        <v>93</v>
      </c>
    </row>
    <row r="35" spans="1:8" ht="18.649999999999999" customHeight="1">
      <c r="C35" s="35" t="s">
        <v>32</v>
      </c>
      <c r="D35" s="35"/>
      <c r="E35" s="35"/>
      <c r="F35" s="18">
        <f>SUM(F4:F34)</f>
        <v>3.291666666666667</v>
      </c>
      <c r="G35" s="13">
        <f>COUNTIFS(G4:G34,"U")</f>
        <v>0</v>
      </c>
    </row>
    <row r="36" spans="1:8" ht="18.649999999999999" customHeight="1">
      <c r="C36" s="36" t="s">
        <v>33</v>
      </c>
      <c r="D36" s="36"/>
      <c r="E36" s="36"/>
      <c r="F36" s="18">
        <f>Allgemeine_Informationen!C7*Allgemeine_Informationen!F11</f>
        <v>2.875</v>
      </c>
    </row>
    <row r="37" spans="1:8" ht="18.649999999999999" customHeight="1">
      <c r="C37" s="36" t="s">
        <v>34</v>
      </c>
      <c r="D37" s="36"/>
      <c r="E37" s="36"/>
      <c r="F37" s="18">
        <f>Juli!F38</f>
        <v>0.42361111111111116</v>
      </c>
    </row>
    <row r="38" spans="1:8" ht="18.649999999999999" customHeight="1">
      <c r="C38" s="37" t="s">
        <v>35</v>
      </c>
      <c r="D38" s="37"/>
      <c r="E38" s="37"/>
      <c r="F38" s="18">
        <f>F35-F36+F37</f>
        <v>0.84027777777777812</v>
      </c>
    </row>
    <row r="39" spans="1:8" ht="18.649999999999999" customHeight="1">
      <c r="A39" s="21" t="s">
        <v>36</v>
      </c>
      <c r="B39" s="22"/>
      <c r="C39" s="23"/>
    </row>
    <row r="40" spans="1:8" ht="18.649999999999999" customHeight="1">
      <c r="A40" s="24" t="s">
        <v>37</v>
      </c>
      <c r="B40" s="13" t="s">
        <v>38</v>
      </c>
      <c r="C40" s="25" t="s">
        <v>39</v>
      </c>
    </row>
    <row r="41" spans="1:8" ht="18.649999999999999" customHeight="1">
      <c r="A41" s="24" t="s">
        <v>40</v>
      </c>
      <c r="B41" s="13" t="s">
        <v>38</v>
      </c>
      <c r="C41" s="25" t="s">
        <v>41</v>
      </c>
      <c r="E41" s="33" t="s">
        <v>42</v>
      </c>
      <c r="F41" s="33"/>
      <c r="G41" s="33"/>
      <c r="H41" s="33"/>
    </row>
    <row r="42" spans="1:8" ht="18.649999999999999" customHeight="1">
      <c r="A42" s="24" t="s">
        <v>30</v>
      </c>
      <c r="B42" s="13" t="s">
        <v>38</v>
      </c>
      <c r="C42" s="25" t="s">
        <v>43</v>
      </c>
      <c r="E42" s="26"/>
      <c r="F42" s="26"/>
      <c r="G42" s="26"/>
      <c r="H42" s="26"/>
    </row>
    <row r="43" spans="1:8" ht="18.649999999999999" customHeight="1">
      <c r="A43" s="27" t="s">
        <v>31</v>
      </c>
      <c r="B43" s="28" t="s">
        <v>38</v>
      </c>
      <c r="C43" s="29" t="s">
        <v>44</v>
      </c>
      <c r="E43" s="33" t="s">
        <v>45</v>
      </c>
      <c r="F43" s="33"/>
      <c r="G43" s="33"/>
      <c r="H43" s="33"/>
    </row>
    <row r="44" spans="1:8" ht="18.649999999999999" customHeight="1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16535433070865" right="0.30196850393700791" top="0.35433070866141736" bottom="0.3334645669291339" header="0.30000000000000004" footer="0.30000000000000004"/>
  <pageSetup paperSize="0" fitToWidth="0" fitToHeight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44"/>
  <sheetViews>
    <sheetView topLeftCell="A26" workbookViewId="0">
      <selection activeCell="H34" sqref="H34"/>
    </sheetView>
  </sheetViews>
  <sheetFormatPr baseColWidth="10" defaultRowHeight="14.5"/>
  <cols>
    <col min="1" max="1" width="3.54296875" style="13" customWidth="1"/>
    <col min="2" max="2" width="8.453125" style="13" customWidth="1"/>
    <col min="3" max="5" width="11.7265625" style="13" customWidth="1"/>
    <col min="6" max="6" width="14.1796875" style="13" customWidth="1"/>
    <col min="7" max="7" width="12" style="13" customWidth="1"/>
    <col min="8" max="8" width="22.54296875" style="13" customWidth="1"/>
    <col min="9" max="9" width="2.7265625" style="13" customWidth="1"/>
    <col min="10" max="1024" width="11.453125" style="13" customWidth="1"/>
  </cols>
  <sheetData>
    <row r="1" spans="1:9" s="12" customFormat="1" ht="18.649999999999999" customHeight="1" thickBot="1">
      <c r="A1" s="10"/>
      <c r="B1" s="11" t="s">
        <v>20</v>
      </c>
      <c r="C1" s="34" t="str">
        <f>Allgemeine_Informationen!C3</f>
        <v>Lukas Peschke</v>
      </c>
      <c r="D1" s="34"/>
      <c r="E1" s="34"/>
      <c r="F1" s="11" t="s">
        <v>21</v>
      </c>
      <c r="G1" s="34" t="str">
        <f>Allgemeine_Informationen!C4</f>
        <v>Finanzreferat</v>
      </c>
      <c r="H1" s="34"/>
      <c r="I1" s="10"/>
    </row>
    <row r="2" spans="1:9" ht="18.649999999999999" customHeight="1">
      <c r="B2" s="14" t="s">
        <v>22</v>
      </c>
      <c r="C2" s="15" t="str">
        <f>Allgemeine_Informationen!E12</f>
        <v>September</v>
      </c>
      <c r="D2" s="16"/>
      <c r="E2" s="16"/>
      <c r="G2" s="16"/>
      <c r="H2" s="16"/>
    </row>
    <row r="3" spans="1:9" ht="18.649999999999999" customHeight="1">
      <c r="B3" s="17" t="s">
        <v>23</v>
      </c>
      <c r="C3" s="17" t="s">
        <v>24</v>
      </c>
      <c r="D3" s="17" t="s">
        <v>25</v>
      </c>
      <c r="E3" s="17" t="s">
        <v>26</v>
      </c>
      <c r="F3" s="17" t="s">
        <v>27</v>
      </c>
      <c r="G3" s="17" t="s">
        <v>28</v>
      </c>
      <c r="H3" s="17" t="s">
        <v>29</v>
      </c>
    </row>
    <row r="4" spans="1:9" ht="18.649999999999999" customHeight="1">
      <c r="B4" s="17">
        <v>1</v>
      </c>
      <c r="C4" s="18">
        <v>0.61458333333333337</v>
      </c>
      <c r="D4" s="18">
        <v>0.8125</v>
      </c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IF(OR(G4="U",G4="K",G4="F",G4="B"),Allgemeine_Informationen!$C$7,September!D4-September!C4-September!E4)</f>
        <v>0.19791666666666663</v>
      </c>
      <c r="G4" s="19"/>
      <c r="H4" s="20" t="s">
        <v>92</v>
      </c>
    </row>
    <row r="5" spans="1:9" ht="18.649999999999999" customHeight="1">
      <c r="B5" s="17">
        <v>2</v>
      </c>
      <c r="C5" s="18">
        <v>0.38541666666666669</v>
      </c>
      <c r="D5" s="18">
        <v>0.58333333333333337</v>
      </c>
      <c r="E5" s="18">
        <v>2.0833333333333332E-2</v>
      </c>
      <c r="F5" s="18">
        <f>IF(OR(G5="U",G5="K",G5="F",G5="B"),Allgemeine_Informationen!$C$7,September!D5-September!C5-September!E5)</f>
        <v>0.17708333333333334</v>
      </c>
      <c r="H5" s="20" t="s">
        <v>94</v>
      </c>
    </row>
    <row r="6" spans="1:9" ht="18.649999999999999" customHeight="1">
      <c r="B6" s="17">
        <v>3</v>
      </c>
      <c r="C6" s="18">
        <v>0.58333333333333337</v>
      </c>
      <c r="D6" s="18">
        <v>0.64583333333333337</v>
      </c>
      <c r="E6" s="18">
        <f t="shared" si="0"/>
        <v>0</v>
      </c>
      <c r="F6" s="18">
        <f>IF(OR(G6="U",G6="K",G6="F",G6="B"),Allgemeine_Informationen!$C$7,September!D6-September!C6-September!E6)</f>
        <v>6.25E-2</v>
      </c>
      <c r="G6" s="19"/>
      <c r="H6" s="20" t="s">
        <v>95</v>
      </c>
    </row>
    <row r="7" spans="1:9" ht="18.649999999999999" customHeight="1">
      <c r="B7" s="17">
        <v>4</v>
      </c>
      <c r="C7" s="18"/>
      <c r="D7" s="18"/>
      <c r="E7" s="18">
        <f t="shared" si="0"/>
        <v>0</v>
      </c>
      <c r="F7" s="18">
        <f>IF(OR(G7="U",G7="K",G7="F",G7="B"),Allgemeine_Informationen!$C$7,September!D7-September!C7-September!E7)</f>
        <v>0</v>
      </c>
      <c r="G7" s="19"/>
      <c r="H7" s="20"/>
    </row>
    <row r="8" spans="1:9" ht="18.649999999999999" customHeight="1">
      <c r="B8" s="17">
        <v>5</v>
      </c>
      <c r="C8" s="18">
        <v>0.60416666666666663</v>
      </c>
      <c r="D8" s="18">
        <v>0.66666666666666663</v>
      </c>
      <c r="E8" s="18">
        <f t="shared" si="0"/>
        <v>0</v>
      </c>
      <c r="F8" s="18">
        <f>IF(OR(G8="U",G8="K",G8="F",G8="B"),Allgemeine_Informationen!$C$7,September!D8-September!C8-September!E8)</f>
        <v>6.25E-2</v>
      </c>
      <c r="G8" s="19"/>
      <c r="H8" s="20" t="s">
        <v>96</v>
      </c>
    </row>
    <row r="9" spans="1:9" ht="18.649999999999999" customHeight="1">
      <c r="B9" s="17">
        <v>6</v>
      </c>
      <c r="C9" s="18">
        <v>3.125E-2</v>
      </c>
      <c r="D9" s="18">
        <v>0.72916666666666663</v>
      </c>
      <c r="E9" s="18">
        <v>0.375</v>
      </c>
      <c r="F9" s="18">
        <f>IF(OR(G9="U",G9="K",G9="F",G9="B"),Allgemeine_Informationen!$C$7,September!D9-September!C9-September!E9)</f>
        <v>0.32291666666666663</v>
      </c>
      <c r="G9" s="19"/>
      <c r="H9" s="20" t="s">
        <v>97</v>
      </c>
    </row>
    <row r="10" spans="1:9" ht="18.649999999999999" customHeight="1">
      <c r="B10" s="17">
        <v>7</v>
      </c>
      <c r="C10" s="18">
        <v>0.47916666666666669</v>
      </c>
      <c r="D10" s="18">
        <v>1</v>
      </c>
      <c r="E10" s="18">
        <v>0.21875</v>
      </c>
      <c r="F10" s="18">
        <f>IF(OR(G10="U",G10="K",G10="F",G10="B"),Allgemeine_Informationen!$C$7,September!D10-September!C10-September!E10)</f>
        <v>0.30208333333333326</v>
      </c>
      <c r="G10" s="19"/>
      <c r="H10" s="20" t="s">
        <v>98</v>
      </c>
    </row>
    <row r="11" spans="1:9" ht="18.649999999999999" customHeight="1">
      <c r="B11" s="17">
        <v>8</v>
      </c>
      <c r="C11" s="18">
        <v>0.36458333333333331</v>
      </c>
      <c r="D11" s="18">
        <v>0.92708333333333337</v>
      </c>
      <c r="E11" s="18">
        <v>8.3333333333333329E-2</v>
      </c>
      <c r="F11" s="18">
        <f>IF(OR(G11="U",G11="K",G11="F",G11="B"),Allgemeine_Informationen!$C$7,September!D11-September!C11-September!E11)</f>
        <v>0.47916666666666669</v>
      </c>
      <c r="G11" s="19"/>
      <c r="H11" s="20" t="s">
        <v>99</v>
      </c>
    </row>
    <row r="12" spans="1:9" ht="18.649999999999999" customHeight="1">
      <c r="B12" s="17">
        <v>9</v>
      </c>
      <c r="C12" s="18">
        <v>0.45833333333333331</v>
      </c>
      <c r="D12" s="18">
        <v>0.97916666666666663</v>
      </c>
      <c r="E12" s="18">
        <v>0.10416666666666667</v>
      </c>
      <c r="F12" s="18">
        <f>IF(OR(G12="U",G12="K",G12="F",G12="B"),Allgemeine_Informationen!$C$7,September!D12-September!C12-September!E12)</f>
        <v>0.41666666666666657</v>
      </c>
      <c r="G12" s="19"/>
      <c r="H12" s="20" t="s">
        <v>100</v>
      </c>
    </row>
    <row r="13" spans="1:9" ht="18.649999999999999" customHeight="1">
      <c r="B13" s="17">
        <v>10</v>
      </c>
      <c r="C13" s="18">
        <v>0.69791666666666663</v>
      </c>
      <c r="D13" s="18">
        <v>1</v>
      </c>
      <c r="E13" s="18">
        <v>9.375E-2</v>
      </c>
      <c r="F13" s="18">
        <f>IF(OR(G13="U",G13="K",G13="F",G13="B"),Allgemeine_Informationen!$C$7,September!D13-September!C13-September!E13)</f>
        <v>0.20833333333333337</v>
      </c>
      <c r="G13" s="19"/>
      <c r="H13" s="20" t="s">
        <v>101</v>
      </c>
    </row>
    <row r="14" spans="1:9" ht="18.649999999999999" customHeight="1">
      <c r="B14" s="17">
        <v>11</v>
      </c>
      <c r="C14" s="18">
        <v>0</v>
      </c>
      <c r="D14" s="18">
        <v>0.88541666666666663</v>
      </c>
      <c r="E14" s="18">
        <v>0.55208333333333337</v>
      </c>
      <c r="F14" s="18">
        <f>IF(OR(G14="U",G14="K",G14="F",G14="B"),Allgemeine_Informationen!$C$7,September!D14-September!C14-September!E14)</f>
        <v>0.33333333333333326</v>
      </c>
      <c r="G14" s="19"/>
      <c r="H14" s="20" t="s">
        <v>102</v>
      </c>
    </row>
    <row r="15" spans="1:9" ht="18.649999999999999" customHeight="1">
      <c r="B15" s="17">
        <v>12</v>
      </c>
      <c r="C15" s="18">
        <v>0.45833333333333331</v>
      </c>
      <c r="D15" s="18">
        <v>0.88541666666666663</v>
      </c>
      <c r="E15" s="18">
        <v>0.14583333333333334</v>
      </c>
      <c r="F15" s="18">
        <f>IF(OR(G15="U",G15="K",G15="F",G15="B"),Allgemeine_Informationen!$C$7,September!D15-September!C15-September!E15)</f>
        <v>0.28125</v>
      </c>
      <c r="G15" s="19"/>
      <c r="H15" s="20" t="s">
        <v>103</v>
      </c>
    </row>
    <row r="16" spans="1:9" ht="18.649999999999999" customHeight="1">
      <c r="B16" s="17">
        <v>13</v>
      </c>
      <c r="C16" s="18">
        <v>0.48958333333333331</v>
      </c>
      <c r="D16" s="18">
        <v>0.8125</v>
      </c>
      <c r="E16" s="18">
        <v>9.375E-2</v>
      </c>
      <c r="F16" s="18">
        <f>IF(OR(G16="U",G16="K",G16="F",G16="B"),Allgemeine_Informationen!$C$7,September!D16-September!C16-September!E16)</f>
        <v>0.22916666666666669</v>
      </c>
      <c r="G16" s="19"/>
      <c r="H16" s="20" t="s">
        <v>104</v>
      </c>
    </row>
    <row r="17" spans="2:8" ht="18.649999999999999" customHeight="1">
      <c r="B17" s="17">
        <v>14</v>
      </c>
      <c r="C17" s="18">
        <v>0.5</v>
      </c>
      <c r="D17" s="18">
        <v>0.5625</v>
      </c>
      <c r="E17" s="18">
        <v>2.0833333333333332E-2</v>
      </c>
      <c r="F17" s="18">
        <f>IF(OR(G17="U",G17="K",G17="F",G17="B"),Allgemeine_Informationen!$C$7,September!D17-September!C17-September!E17)</f>
        <v>4.1666666666666671E-2</v>
      </c>
      <c r="G17" s="19"/>
      <c r="H17" s="20" t="s">
        <v>105</v>
      </c>
    </row>
    <row r="18" spans="2:8" ht="18.649999999999999" customHeight="1">
      <c r="B18" s="17">
        <v>15</v>
      </c>
      <c r="C18" s="18">
        <v>8.3333333333333329E-2</v>
      </c>
      <c r="D18" s="18">
        <v>0.77083333333333337</v>
      </c>
      <c r="E18" s="18">
        <v>0.53125</v>
      </c>
      <c r="F18" s="18">
        <f>IF(OR(G18="U",G18="K",G18="F",G18="B"),Allgemeine_Informationen!$C$7,September!D18-September!C18-September!E18)</f>
        <v>0.15625</v>
      </c>
      <c r="G18" s="19"/>
      <c r="H18" s="20" t="s">
        <v>106</v>
      </c>
    </row>
    <row r="19" spans="2:8" ht="18.649999999999999" customHeight="1">
      <c r="B19" s="17">
        <v>16</v>
      </c>
      <c r="C19" s="18">
        <v>0.5</v>
      </c>
      <c r="D19" s="18">
        <v>0.75</v>
      </c>
      <c r="E19" s="18">
        <v>6.25E-2</v>
      </c>
      <c r="F19" s="18">
        <f>IF(OR(G19="U",G19="K",G19="F",G19="B"),Allgemeine_Informationen!$C$7,September!D19-September!C19-September!E19)</f>
        <v>0.1875</v>
      </c>
      <c r="G19" s="19"/>
      <c r="H19" s="20" t="s">
        <v>108</v>
      </c>
    </row>
    <row r="20" spans="2:8" ht="18.649999999999999" customHeight="1">
      <c r="B20" s="17">
        <v>17</v>
      </c>
      <c r="C20" s="18">
        <v>0.41666666666666669</v>
      </c>
      <c r="D20" s="18">
        <v>0.75</v>
      </c>
      <c r="E20" s="18">
        <v>0.20833333333333334</v>
      </c>
      <c r="F20" s="18">
        <f>IF(OR(G20="U",G20="K",G20="F",G20="B"),Allgemeine_Informationen!$C$7,September!D20-September!C20-September!E20)</f>
        <v>0.12499999999999997</v>
      </c>
      <c r="G20" s="19"/>
      <c r="H20" s="20" t="s">
        <v>107</v>
      </c>
    </row>
    <row r="21" spans="2:8" ht="18.649999999999999" customHeight="1">
      <c r="B21" s="17">
        <v>18</v>
      </c>
      <c r="C21" s="18">
        <v>0.41666666666666669</v>
      </c>
      <c r="D21" s="18">
        <v>0.75</v>
      </c>
      <c r="E21" s="18">
        <v>0.20833333333333334</v>
      </c>
      <c r="F21" s="18">
        <f>IF(OR(G21="U",G21="K",G21="F",G21="B"),Allgemeine_Informationen!$C$7,September!D21-September!C21-September!E21)</f>
        <v>0.12499999999999997</v>
      </c>
      <c r="G21" s="19"/>
      <c r="H21" s="20" t="s">
        <v>107</v>
      </c>
    </row>
    <row r="22" spans="2:8" ht="18.649999999999999" customHeight="1">
      <c r="B22" s="17">
        <v>19</v>
      </c>
      <c r="C22" s="18">
        <v>0.5625</v>
      </c>
      <c r="D22" s="18">
        <v>0.95833333333333337</v>
      </c>
      <c r="E22" s="18">
        <v>3.125E-2</v>
      </c>
      <c r="F22" s="18">
        <f>IF(OR(G22="U",G22="K",G22="F",G22="B"),Allgemeine_Informationen!$C$7,September!D22-September!C22-September!E22)</f>
        <v>0.36458333333333337</v>
      </c>
      <c r="G22" s="19"/>
      <c r="H22" s="20" t="s">
        <v>109</v>
      </c>
    </row>
    <row r="23" spans="2:8" ht="18.649999999999999" customHeight="1">
      <c r="B23" s="17">
        <v>20</v>
      </c>
      <c r="C23" s="18">
        <v>0.625</v>
      </c>
      <c r="D23" s="18">
        <v>0.78125</v>
      </c>
      <c r="E23" s="18">
        <v>2.0833333333333332E-2</v>
      </c>
      <c r="F23" s="18">
        <f>IF(OR(G23="U",G23="K",G23="F",G23="B"),Allgemeine_Informationen!$C$7,September!D23-September!C23-September!E23)</f>
        <v>0.13541666666666666</v>
      </c>
      <c r="G23" s="19"/>
      <c r="H23" s="20" t="s">
        <v>66</v>
      </c>
    </row>
    <row r="24" spans="2:8" ht="18.649999999999999" customHeight="1">
      <c r="B24" s="17">
        <v>21</v>
      </c>
      <c r="C24" s="18">
        <v>0.42708333333333331</v>
      </c>
      <c r="D24" s="18">
        <v>0.5625</v>
      </c>
      <c r="E24" s="18">
        <v>4.1666666666666664E-2</v>
      </c>
      <c r="F24" s="18">
        <f>IF(OR(G24="U",G24="K",G24="F",G24="B"),Allgemeine_Informationen!$C$7,September!D24-September!C24-September!E24)</f>
        <v>9.3750000000000028E-2</v>
      </c>
      <c r="G24" s="19"/>
      <c r="H24" s="20" t="s">
        <v>110</v>
      </c>
    </row>
    <row r="25" spans="2:8" ht="18.649999999999999" customHeight="1">
      <c r="B25" s="17">
        <v>22</v>
      </c>
      <c r="C25" s="18"/>
      <c r="D25" s="18"/>
      <c r="E25" s="18">
        <f t="shared" si="0"/>
        <v>0</v>
      </c>
      <c r="F25" s="18">
        <f>IF(OR(G25="U",G25="K",G25="F",G25="B"),Allgemeine_Informationen!$C$7,September!D25-September!C25-September!E25)</f>
        <v>0</v>
      </c>
      <c r="G25" s="19"/>
      <c r="H25" s="20"/>
    </row>
    <row r="26" spans="2:8" ht="18.649999999999999" customHeight="1">
      <c r="B26" s="17">
        <v>23</v>
      </c>
      <c r="C26" s="18">
        <v>0.5</v>
      </c>
      <c r="D26" s="18">
        <v>0.55555555555555558</v>
      </c>
      <c r="E26" s="18">
        <f t="shared" si="0"/>
        <v>0</v>
      </c>
      <c r="F26" s="18">
        <f>IF(OR(G26="U",G26="K",G26="F",G26="B"),Allgemeine_Informationen!$C$7,September!D26-September!C26-September!E26)</f>
        <v>5.555555555555558E-2</v>
      </c>
      <c r="G26" s="19"/>
      <c r="H26" s="20" t="s">
        <v>66</v>
      </c>
    </row>
    <row r="27" spans="2:8" ht="18.649999999999999" customHeight="1">
      <c r="B27" s="17">
        <v>24</v>
      </c>
      <c r="C27" s="18">
        <v>0.64583333333333337</v>
      </c>
      <c r="D27" s="18">
        <v>0.75</v>
      </c>
      <c r="E27" s="18">
        <v>2.0833333333333332E-2</v>
      </c>
      <c r="F27" s="18">
        <f>IF(OR(G27="U",G27="K",G27="F",G27="B"),Allgemeine_Informationen!$C$7,September!D27-September!C27-September!E27)</f>
        <v>8.3333333333333301E-2</v>
      </c>
      <c r="G27" s="19"/>
      <c r="H27" s="20" t="s">
        <v>111</v>
      </c>
    </row>
    <row r="28" spans="2:8" ht="18.649999999999999" customHeight="1">
      <c r="B28" s="17">
        <v>25</v>
      </c>
      <c r="C28" s="18"/>
      <c r="D28" s="18"/>
      <c r="E28" s="18">
        <v>0</v>
      </c>
      <c r="F28" s="18">
        <f>IF(OR(G28="U",G28="K",G28="F",G28="B"),Allgemeine_Informationen!$C$7,September!D28-September!C28-September!E28)</f>
        <v>0</v>
      </c>
      <c r="G28" s="19"/>
      <c r="H28" s="20"/>
    </row>
    <row r="29" spans="2:8" ht="18.649999999999999" customHeight="1">
      <c r="B29" s="17">
        <v>26</v>
      </c>
      <c r="C29" s="18">
        <v>0.59375</v>
      </c>
      <c r="D29" s="18">
        <v>0.8125</v>
      </c>
      <c r="E29" s="18">
        <v>3.125E-2</v>
      </c>
      <c r="F29" s="18">
        <f>IF(OR(G29="U",G29="K",G29="F",G29="B"),Allgemeine_Informationen!$C$7,September!D29-September!C29-September!E29)</f>
        <v>0.1875</v>
      </c>
      <c r="G29" s="19"/>
      <c r="H29" s="20" t="s">
        <v>112</v>
      </c>
    </row>
    <row r="30" spans="2:8" ht="18.649999999999999" customHeight="1">
      <c r="B30" s="17">
        <v>27</v>
      </c>
      <c r="C30" s="18">
        <v>0.5</v>
      </c>
      <c r="D30" s="18">
        <v>0.875</v>
      </c>
      <c r="E30" s="18">
        <v>0.13541666666666666</v>
      </c>
      <c r="F30" s="18">
        <f>IF(OR(G30="U",G30="K",G30="F",G30="B"),Allgemeine_Informationen!$C$7,September!D30-September!C30-September!E30)</f>
        <v>0.23958333333333334</v>
      </c>
      <c r="G30" s="19"/>
      <c r="H30" s="20" t="s">
        <v>113</v>
      </c>
    </row>
    <row r="31" spans="2:8" ht="18.649999999999999" customHeight="1">
      <c r="B31" s="17">
        <v>28</v>
      </c>
      <c r="C31" s="18">
        <v>0.5625</v>
      </c>
      <c r="D31" s="18">
        <v>0.71875</v>
      </c>
      <c r="E31" s="18">
        <v>3.125E-2</v>
      </c>
      <c r="F31" s="18">
        <f>IF(OR(G31="U",G31="K",G31="F",G31="B"),Allgemeine_Informationen!$C$7,September!D31-September!C31-September!E31)</f>
        <v>0.125</v>
      </c>
      <c r="G31" s="19"/>
      <c r="H31" s="20" t="s">
        <v>65</v>
      </c>
    </row>
    <row r="32" spans="2:8" ht="18.649999999999999" customHeight="1">
      <c r="B32" s="17">
        <v>29</v>
      </c>
      <c r="C32" s="18">
        <v>0.52083333333333337</v>
      </c>
      <c r="D32" s="18">
        <v>0.82291666666666663</v>
      </c>
      <c r="E32" s="18">
        <v>3.125E-2</v>
      </c>
      <c r="F32" s="18">
        <f>IF(OR(G32="U",G32="K",G32="F",G32="B"),Allgemeine_Informationen!$C$7,September!D32-September!C32-September!E32)</f>
        <v>0.27083333333333326</v>
      </c>
      <c r="G32" s="19"/>
      <c r="H32" s="20" t="s">
        <v>114</v>
      </c>
    </row>
    <row r="33" spans="1:8" ht="18.649999999999999" customHeight="1">
      <c r="B33" s="17">
        <v>30</v>
      </c>
      <c r="C33" s="18">
        <v>0.48958333333333331</v>
      </c>
      <c r="D33" s="18">
        <v>0.83333333333333337</v>
      </c>
      <c r="E33" s="18">
        <v>0.10416666666666667</v>
      </c>
      <c r="F33" s="18">
        <f>IF(OR(G33="U",G33="K",G33="F",G33="B"),Allgemeine_Informationen!$C$7,September!D33-September!C33-September!E33)</f>
        <v>0.23958333333333337</v>
      </c>
      <c r="G33" s="19"/>
      <c r="H33" s="20" t="s">
        <v>115</v>
      </c>
    </row>
    <row r="34" spans="1:8" ht="18.649999999999999" customHeight="1">
      <c r="B34" s="17">
        <v>31</v>
      </c>
      <c r="C34" s="18"/>
      <c r="D34" s="18"/>
      <c r="E34" s="18">
        <f t="shared" si="0"/>
        <v>0</v>
      </c>
      <c r="F34" s="18">
        <f>IF(OR(G34="U",G34="K",G34="F",G34="B"),Allgemeine_Informationen!$C$7,September!D34-September!C34-September!E34)</f>
        <v>0</v>
      </c>
      <c r="G34" s="19"/>
      <c r="H34" s="20"/>
    </row>
    <row r="35" spans="1:8" ht="18.649999999999999" customHeight="1">
      <c r="C35" s="35" t="s">
        <v>32</v>
      </c>
      <c r="D35" s="35"/>
      <c r="E35" s="35"/>
      <c r="F35" s="18">
        <f>SUM(F4:F34)</f>
        <v>5.5034722222222205</v>
      </c>
      <c r="G35" s="13">
        <f>COUNTIFS(G4:G34,"U")</f>
        <v>0</v>
      </c>
      <c r="H35" s="31"/>
    </row>
    <row r="36" spans="1:8" ht="18.649999999999999" customHeight="1">
      <c r="C36" s="36" t="s">
        <v>33</v>
      </c>
      <c r="D36" s="36"/>
      <c r="E36" s="36"/>
      <c r="F36" s="18">
        <f>Allgemeine_Informationen!C7*Allgemeine_Informationen!F12</f>
        <v>2.75</v>
      </c>
    </row>
    <row r="37" spans="1:8" ht="18.649999999999999" customHeight="1">
      <c r="C37" s="36" t="s">
        <v>34</v>
      </c>
      <c r="D37" s="36"/>
      <c r="E37" s="36"/>
      <c r="F37" s="18">
        <f>August!F38</f>
        <v>0.84027777777777812</v>
      </c>
    </row>
    <row r="38" spans="1:8" ht="18.649999999999999" customHeight="1">
      <c r="C38" s="37" t="s">
        <v>35</v>
      </c>
      <c r="D38" s="37"/>
      <c r="E38" s="37"/>
      <c r="F38" s="18">
        <f>F35-F36+F37</f>
        <v>3.5937499999999987</v>
      </c>
    </row>
    <row r="39" spans="1:8" ht="18.649999999999999" customHeight="1">
      <c r="A39" s="21" t="s">
        <v>36</v>
      </c>
      <c r="B39" s="22"/>
      <c r="C39" s="23"/>
    </row>
    <row r="40" spans="1:8" ht="18.649999999999999" customHeight="1">
      <c r="A40" s="24" t="s">
        <v>37</v>
      </c>
      <c r="B40" s="13" t="s">
        <v>38</v>
      </c>
      <c r="C40" s="25" t="s">
        <v>39</v>
      </c>
    </row>
    <row r="41" spans="1:8" ht="18.649999999999999" customHeight="1">
      <c r="A41" s="24" t="s">
        <v>40</v>
      </c>
      <c r="B41" s="13" t="s">
        <v>38</v>
      </c>
      <c r="C41" s="25" t="s">
        <v>41</v>
      </c>
      <c r="E41" s="33" t="s">
        <v>42</v>
      </c>
      <c r="F41" s="33"/>
      <c r="G41" s="33"/>
      <c r="H41" s="33"/>
    </row>
    <row r="42" spans="1:8" ht="18.649999999999999" customHeight="1">
      <c r="A42" s="24" t="s">
        <v>30</v>
      </c>
      <c r="B42" s="13" t="s">
        <v>38</v>
      </c>
      <c r="C42" s="25" t="s">
        <v>43</v>
      </c>
      <c r="E42" s="26"/>
      <c r="F42" s="26"/>
      <c r="G42" s="26"/>
      <c r="H42" s="26"/>
    </row>
    <row r="43" spans="1:8" ht="18.649999999999999" customHeight="1">
      <c r="A43" s="27" t="s">
        <v>31</v>
      </c>
      <c r="B43" s="28" t="s">
        <v>38</v>
      </c>
      <c r="C43" s="29" t="s">
        <v>44</v>
      </c>
      <c r="E43" s="33" t="s">
        <v>45</v>
      </c>
      <c r="F43" s="33"/>
      <c r="G43" s="33"/>
      <c r="H43" s="33"/>
    </row>
    <row r="44" spans="1:8" ht="18.649999999999999" customHeight="1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16535433070865" right="0.30196850393700791" top="0.35433070866141736" bottom="0.3334645669291339" header="0.30000000000000004" footer="0.30000000000000004"/>
  <pageSetup paperSize="0" fitToWidth="0" fitToHeight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44"/>
  <sheetViews>
    <sheetView topLeftCell="A24" workbookViewId="0">
      <selection activeCell="H32" sqref="H32"/>
    </sheetView>
  </sheetViews>
  <sheetFormatPr baseColWidth="10" defaultRowHeight="14.5"/>
  <cols>
    <col min="1" max="1" width="3.54296875" style="13" customWidth="1"/>
    <col min="2" max="2" width="8.453125" style="13" customWidth="1"/>
    <col min="3" max="5" width="11.7265625" style="13" customWidth="1"/>
    <col min="6" max="6" width="14.1796875" style="13" customWidth="1"/>
    <col min="7" max="7" width="12" style="13" customWidth="1"/>
    <col min="8" max="8" width="22.54296875" style="13" customWidth="1"/>
    <col min="9" max="9" width="2.7265625" style="13" customWidth="1"/>
    <col min="10" max="1024" width="11.453125" style="13" customWidth="1"/>
  </cols>
  <sheetData>
    <row r="1" spans="1:9" s="12" customFormat="1" ht="18.649999999999999" customHeight="1" thickBot="1">
      <c r="A1" s="10"/>
      <c r="B1" s="11" t="s">
        <v>20</v>
      </c>
      <c r="C1" s="34" t="str">
        <f>Allgemeine_Informationen!C3</f>
        <v>Lukas Peschke</v>
      </c>
      <c r="D1" s="34"/>
      <c r="E1" s="34"/>
      <c r="F1" s="11" t="s">
        <v>21</v>
      </c>
      <c r="G1" s="34" t="str">
        <f>Allgemeine_Informationen!C4</f>
        <v>Finanzreferat</v>
      </c>
      <c r="H1" s="34"/>
      <c r="I1" s="10"/>
    </row>
    <row r="2" spans="1:9" ht="18.649999999999999" customHeight="1">
      <c r="B2" s="14" t="s">
        <v>22</v>
      </c>
      <c r="C2" s="15" t="str">
        <f>Allgemeine_Informationen!E13</f>
        <v>Oktober</v>
      </c>
      <c r="D2" s="16"/>
      <c r="E2" s="16"/>
      <c r="G2" s="16"/>
      <c r="H2" s="16"/>
    </row>
    <row r="3" spans="1:9" ht="18.649999999999999" customHeight="1">
      <c r="B3" s="17" t="s">
        <v>23</v>
      </c>
      <c r="C3" s="17" t="s">
        <v>24</v>
      </c>
      <c r="D3" s="17" t="s">
        <v>25</v>
      </c>
      <c r="E3" s="17" t="s">
        <v>26</v>
      </c>
      <c r="F3" s="17" t="s">
        <v>27</v>
      </c>
      <c r="G3" s="17" t="s">
        <v>28</v>
      </c>
      <c r="H3" s="17" t="s">
        <v>29</v>
      </c>
    </row>
    <row r="4" spans="1:9" ht="18.649999999999999" customHeight="1">
      <c r="B4" s="17">
        <v>1</v>
      </c>
      <c r="C4" s="18">
        <v>0.54166666666666663</v>
      </c>
      <c r="D4" s="18">
        <v>0.83333333333333337</v>
      </c>
      <c r="E4" s="18">
        <v>8.3333333333333329E-2</v>
      </c>
      <c r="F4" s="18">
        <f>IF(OR(G4="U",G4="K",G4="F",G4="B"),Allgemeine_Informationen!$C$7,Oktober!D4-Oktober!C4-Oktober!E4)</f>
        <v>0.20833333333333343</v>
      </c>
      <c r="G4" s="19"/>
      <c r="H4" s="20" t="s">
        <v>116</v>
      </c>
    </row>
    <row r="5" spans="1:9" ht="18.649999999999999" customHeight="1">
      <c r="B5" s="17">
        <v>2</v>
      </c>
      <c r="C5" s="18">
        <v>0.91666666666666663</v>
      </c>
      <c r="D5" s="18">
        <v>0.95833333333333337</v>
      </c>
      <c r="E5" s="18">
        <f t="shared" ref="E5:E34" si="0">IF(D5-C5 &gt;= TIMEVALUE("9:01"), TIMEVALUE("0:45"), IF(D5-C5 &gt;= TIMEVALUE("6:01"), TIMEVALUE("0:30"), 0))</f>
        <v>0</v>
      </c>
      <c r="F5" s="18">
        <f>IF(OR(G5="U",G5="K",G5="F",G5="B"),Allgemeine_Informationen!$C$7,Oktober!D5-Oktober!C5-Oktober!E5)</f>
        <v>4.1666666666666741E-2</v>
      </c>
      <c r="H5" s="20" t="s">
        <v>117</v>
      </c>
    </row>
    <row r="6" spans="1:9" ht="18.649999999999999" customHeight="1">
      <c r="B6" s="17">
        <v>3</v>
      </c>
      <c r="C6" s="18">
        <v>0.60416666666666663</v>
      </c>
      <c r="D6" s="18">
        <v>0.875</v>
      </c>
      <c r="E6" s="18">
        <v>0</v>
      </c>
      <c r="F6" s="18">
        <f>IF(OR(G6="U",G6="K",G6="F",G6="B"),Allgemeine_Informationen!$C$7,Oktober!D6-Oktober!C6-Oktober!E6)</f>
        <v>0.27083333333333337</v>
      </c>
      <c r="G6" s="19"/>
      <c r="H6" s="20" t="s">
        <v>118</v>
      </c>
    </row>
    <row r="7" spans="1:9" ht="18.649999999999999" customHeight="1">
      <c r="B7" s="17">
        <v>4</v>
      </c>
      <c r="C7" s="18">
        <v>0.54166666666666663</v>
      </c>
      <c r="D7" s="18">
        <v>0.83333333333333337</v>
      </c>
      <c r="E7" s="18">
        <v>7.2916666666666671E-2</v>
      </c>
      <c r="F7" s="18">
        <f>IF(OR(G7="U",G7="K",G7="F",G7="B"),Allgemeine_Informationen!$C$7,Oktober!D7-Oktober!C7-Oktober!E7)</f>
        <v>0.21875000000000006</v>
      </c>
      <c r="G7" s="19"/>
      <c r="H7" s="20" t="s">
        <v>119</v>
      </c>
    </row>
    <row r="8" spans="1:9" ht="18.649999999999999" customHeight="1">
      <c r="B8" s="17">
        <v>5</v>
      </c>
      <c r="C8" s="18">
        <v>0.41666666666666669</v>
      </c>
      <c r="D8" s="18">
        <v>1</v>
      </c>
      <c r="E8" s="18">
        <v>0.23958333333333334</v>
      </c>
      <c r="F8" s="18">
        <f>IF(OR(G8="U",G8="K",G8="F",G8="B"),Allgemeine_Informationen!$C$7,Oktober!D8-Oktober!C8-Oktober!E8)</f>
        <v>0.34374999999999989</v>
      </c>
      <c r="G8" s="19"/>
      <c r="H8" s="20" t="s">
        <v>120</v>
      </c>
    </row>
    <row r="9" spans="1:9" ht="18.649999999999999" customHeight="1">
      <c r="B9" s="17">
        <v>6</v>
      </c>
      <c r="C9" s="18">
        <v>0.4375</v>
      </c>
      <c r="D9" s="18">
        <v>0.75</v>
      </c>
      <c r="E9" s="18">
        <v>0.1875</v>
      </c>
      <c r="F9" s="18">
        <f>IF(OR(G9="U",G9="K",G9="F",G9="B"),Allgemeine_Informationen!$C$7,Oktober!D9-Oktober!C9-Oktober!E9)</f>
        <v>0.125</v>
      </c>
      <c r="G9" s="19"/>
      <c r="H9" s="20" t="s">
        <v>105</v>
      </c>
    </row>
    <row r="10" spans="1:9" ht="18.649999999999999" customHeight="1">
      <c r="B10" s="17">
        <v>7</v>
      </c>
      <c r="C10" s="18">
        <v>0.86458333333333337</v>
      </c>
      <c r="D10" s="18">
        <v>0.9375</v>
      </c>
      <c r="E10" s="18">
        <f t="shared" si="0"/>
        <v>0</v>
      </c>
      <c r="F10" s="18">
        <f>IF(OR(G10="U",G10="K",G10="F",G10="B"),Allgemeine_Informationen!$C$7,Oktober!D10-Oktober!C10-Oktober!E10)</f>
        <v>7.291666666666663E-2</v>
      </c>
      <c r="G10" s="19"/>
      <c r="H10" s="20" t="s">
        <v>121</v>
      </c>
    </row>
    <row r="11" spans="1:9" ht="18.649999999999999" customHeight="1">
      <c r="B11" s="17">
        <v>8</v>
      </c>
      <c r="C11" s="18">
        <v>0.79166666666666663</v>
      </c>
      <c r="D11" s="18">
        <v>0.875</v>
      </c>
      <c r="E11" s="18">
        <f t="shared" si="0"/>
        <v>0</v>
      </c>
      <c r="F11" s="18">
        <f>IF(OR(G11="U",G11="K",G11="F",G11="B"),Allgemeine_Informationen!$C$7,Oktober!D11-Oktober!C11-Oktober!E11)</f>
        <v>8.333333333333337E-2</v>
      </c>
      <c r="G11" s="19"/>
      <c r="H11" s="20" t="s">
        <v>122</v>
      </c>
    </row>
    <row r="12" spans="1:9" ht="18.649999999999999" customHeight="1">
      <c r="B12" s="17">
        <v>9</v>
      </c>
      <c r="C12" s="18">
        <v>0.72916666666666663</v>
      </c>
      <c r="D12" s="18">
        <v>0.8125</v>
      </c>
      <c r="E12" s="18">
        <f t="shared" si="0"/>
        <v>0</v>
      </c>
      <c r="F12" s="18">
        <f>IF(OR(G12="U",G12="K",G12="F",G12="B"),Allgemeine_Informationen!$C$7,Oktober!D12-Oktober!C12-Oktober!E12)</f>
        <v>8.333333333333337E-2</v>
      </c>
      <c r="G12" s="19"/>
      <c r="H12" s="20" t="s">
        <v>122</v>
      </c>
    </row>
    <row r="13" spans="1:9" ht="18.649999999999999" customHeight="1">
      <c r="B13" s="17">
        <v>10</v>
      </c>
      <c r="C13" s="18">
        <v>0.39583333333333331</v>
      </c>
      <c r="D13" s="18">
        <v>0.66666666666666663</v>
      </c>
      <c r="E13" s="18">
        <f t="shared" si="0"/>
        <v>2.0833333333333332E-2</v>
      </c>
      <c r="F13" s="18">
        <f>IF(OR(G13="U",G13="K",G13="F",G13="B"),Allgemeine_Informationen!$C$7,Oktober!D13-Oktober!C13-Oktober!E13)</f>
        <v>0.24999999999999997</v>
      </c>
      <c r="G13" s="19"/>
      <c r="H13" s="20" t="s">
        <v>123</v>
      </c>
    </row>
    <row r="14" spans="1:9" ht="18.649999999999999" customHeight="1">
      <c r="B14" s="17">
        <v>11</v>
      </c>
      <c r="C14" s="18"/>
      <c r="D14" s="18"/>
      <c r="E14" s="18">
        <f t="shared" si="0"/>
        <v>0</v>
      </c>
      <c r="F14" s="18">
        <f>IF(OR(G14="U",G14="K",G14="F",G14="B"),Allgemeine_Informationen!$C$7,Oktober!D14-Oktober!C14-Oktober!E14)</f>
        <v>0</v>
      </c>
      <c r="G14" s="19"/>
      <c r="H14" s="20"/>
    </row>
    <row r="15" spans="1:9" ht="18.649999999999999" customHeight="1">
      <c r="B15" s="17">
        <v>12</v>
      </c>
      <c r="C15" s="18">
        <v>4.1666666666666664E-2</v>
      </c>
      <c r="D15" s="18">
        <v>0.625</v>
      </c>
      <c r="E15" s="18">
        <v>0.41666666666666669</v>
      </c>
      <c r="F15" s="18">
        <f>IF(OR(G15="U",G15="K",G15="F",G15="B"),Allgemeine_Informationen!$C$7,Oktober!D15-Oktober!C15-Oktober!E15)</f>
        <v>0.16666666666666669</v>
      </c>
      <c r="G15" s="19"/>
      <c r="H15" s="20" t="s">
        <v>124</v>
      </c>
    </row>
    <row r="16" spans="1:9" ht="18.649999999999999" customHeight="1">
      <c r="B16" s="17">
        <v>13</v>
      </c>
      <c r="C16" s="18">
        <v>0.45833333333333331</v>
      </c>
      <c r="D16" s="18">
        <v>0.59375</v>
      </c>
      <c r="E16" s="18">
        <v>3.125E-2</v>
      </c>
      <c r="F16" s="18">
        <f>IF(OR(G16="U",G16="K",G16="F",G16="B"),Allgemeine_Informationen!$C$7,Oktober!D16-Oktober!C16-Oktober!E16)</f>
        <v>0.10416666666666669</v>
      </c>
      <c r="G16" s="19"/>
      <c r="H16" s="20" t="s">
        <v>125</v>
      </c>
    </row>
    <row r="17" spans="2:8" ht="18.649999999999999" customHeight="1">
      <c r="B17" s="17">
        <v>14</v>
      </c>
      <c r="C17" s="18">
        <v>0.55208333333333337</v>
      </c>
      <c r="D17" s="18">
        <v>0.76041666666666663</v>
      </c>
      <c r="E17" s="18">
        <f t="shared" si="0"/>
        <v>0</v>
      </c>
      <c r="F17" s="18">
        <f>IF(OR(G17="U",G17="K",G17="F",G17="B"),Allgemeine_Informationen!$C$7,Oktober!D17-Oktober!C17-Oktober!E17)</f>
        <v>0.20833333333333326</v>
      </c>
      <c r="G17" s="19"/>
      <c r="H17" s="20" t="s">
        <v>126</v>
      </c>
    </row>
    <row r="18" spans="2:8" ht="18.649999999999999" customHeight="1">
      <c r="B18" s="17">
        <v>15</v>
      </c>
      <c r="C18" s="18"/>
      <c r="D18" s="18"/>
      <c r="E18" s="18">
        <f t="shared" si="0"/>
        <v>0</v>
      </c>
      <c r="F18" s="18">
        <f>IF(OR(G18="U",G18="K",G18="F",G18="B"),Allgemeine_Informationen!$C$7,Oktober!D18-Oktober!C18-Oktober!E18)</f>
        <v>0</v>
      </c>
      <c r="G18" s="19"/>
      <c r="H18" s="20"/>
    </row>
    <row r="19" spans="2:8" ht="18.649999999999999" customHeight="1">
      <c r="B19" s="17">
        <v>16</v>
      </c>
      <c r="C19" s="18"/>
      <c r="D19" s="18"/>
      <c r="E19" s="18">
        <f t="shared" si="0"/>
        <v>0</v>
      </c>
      <c r="F19" s="18">
        <f>IF(OR(G19="U",G19="K",G19="F",G19="B"),Allgemeine_Informationen!$C$7,Oktober!D19-Oktober!C19-Oktober!E19)</f>
        <v>0</v>
      </c>
      <c r="G19" s="19"/>
      <c r="H19" s="20"/>
    </row>
    <row r="20" spans="2:8" ht="18.649999999999999" customHeight="1">
      <c r="B20" s="17">
        <v>17</v>
      </c>
      <c r="C20" s="18"/>
      <c r="D20" s="18"/>
      <c r="E20" s="18">
        <f t="shared" si="0"/>
        <v>0</v>
      </c>
      <c r="F20" s="18">
        <f>IF(OR(G20="U",G20="K",G20="F",G20="B"),Allgemeine_Informationen!$C$7,Oktober!D20-Oktober!C20-Oktober!E20)</f>
        <v>0</v>
      </c>
      <c r="G20" s="19"/>
      <c r="H20" s="20"/>
    </row>
    <row r="21" spans="2:8" ht="18.649999999999999" customHeight="1">
      <c r="B21" s="17">
        <v>18</v>
      </c>
      <c r="C21" s="18">
        <v>0.48958333333333331</v>
      </c>
      <c r="D21" s="18">
        <v>0.57291666666666663</v>
      </c>
      <c r="E21" s="18">
        <f t="shared" si="0"/>
        <v>0</v>
      </c>
      <c r="F21" s="18">
        <f>IF(OR(G21="U",G21="K",G21="F",G21="B"),Allgemeine_Informationen!$C$7,Oktober!D21-Oktober!C21-Oktober!E21)</f>
        <v>8.3333333333333315E-2</v>
      </c>
      <c r="G21" s="19"/>
      <c r="H21" s="20" t="s">
        <v>127</v>
      </c>
    </row>
    <row r="22" spans="2:8" ht="18.649999999999999" customHeight="1">
      <c r="B22" s="17">
        <v>19</v>
      </c>
      <c r="C22" s="18">
        <v>0.58333333333333337</v>
      </c>
      <c r="D22" s="18">
        <v>0.6875</v>
      </c>
      <c r="E22" s="18">
        <v>2.0833333333333332E-2</v>
      </c>
      <c r="F22" s="18">
        <f>IF(OR(G22="U",G22="K",G22="F",G22="B"),Allgemeine_Informationen!$C$7,Oktober!D22-Oktober!C22-Oktober!E22)</f>
        <v>8.3333333333333301E-2</v>
      </c>
      <c r="G22" s="19"/>
      <c r="H22" s="20" t="s">
        <v>66</v>
      </c>
    </row>
    <row r="23" spans="2:8" ht="18.649999999999999" customHeight="1">
      <c r="B23" s="17">
        <v>20</v>
      </c>
      <c r="C23" s="18">
        <v>0.45833333333333331</v>
      </c>
      <c r="D23" s="18">
        <v>0.54166666666666663</v>
      </c>
      <c r="E23" s="18">
        <f t="shared" si="0"/>
        <v>0</v>
      </c>
      <c r="F23" s="18">
        <f>IF(OR(G23="U",G23="K",G23="F",G23="B"),Allgemeine_Informationen!$C$7,Oktober!D23-Oktober!C23-Oktober!E23)</f>
        <v>8.3333333333333315E-2</v>
      </c>
      <c r="G23" s="19"/>
      <c r="H23" s="20" t="s">
        <v>128</v>
      </c>
    </row>
    <row r="24" spans="2:8" ht="18.649999999999999" customHeight="1">
      <c r="B24" s="17">
        <v>21</v>
      </c>
      <c r="C24" s="18">
        <v>0.44791666666666669</v>
      </c>
      <c r="D24" s="18">
        <v>0.65625</v>
      </c>
      <c r="E24" s="18">
        <v>3.125E-2</v>
      </c>
      <c r="F24" s="18">
        <f>IF(OR(G24="U",G24="K",G24="F",G24="B"),Allgemeine_Informationen!$C$7,Oktober!D24-Oktober!C24-Oktober!E24)</f>
        <v>0.17708333333333331</v>
      </c>
      <c r="G24" s="19"/>
      <c r="H24" s="20" t="s">
        <v>129</v>
      </c>
    </row>
    <row r="25" spans="2:8" ht="18.649999999999999" customHeight="1">
      <c r="B25" s="17">
        <v>22</v>
      </c>
      <c r="C25" s="18"/>
      <c r="D25" s="18"/>
      <c r="E25" s="18">
        <f t="shared" si="0"/>
        <v>0</v>
      </c>
      <c r="F25" s="18">
        <f>IF(OR(G25="U",G25="K",G25="F",G25="B"),Allgemeine_Informationen!$C$7,Oktober!D25-Oktober!C25-Oktober!E25)</f>
        <v>0</v>
      </c>
      <c r="G25" s="19"/>
      <c r="H25" s="20"/>
    </row>
    <row r="26" spans="2:8" ht="18.649999999999999" customHeight="1">
      <c r="B26" s="17">
        <v>23</v>
      </c>
      <c r="C26" s="18">
        <v>0.41666666666666669</v>
      </c>
      <c r="D26" s="18">
        <v>0.5</v>
      </c>
      <c r="E26" s="18">
        <f t="shared" si="0"/>
        <v>0</v>
      </c>
      <c r="F26" s="18">
        <f>IF(OR(G26="U",G26="K",G26="F",G26="B"),Allgemeine_Informationen!$C$7,Oktober!D26-Oktober!C26-Oktober!E26)</f>
        <v>8.3333333333333315E-2</v>
      </c>
      <c r="G26" s="19"/>
      <c r="H26" s="20" t="s">
        <v>130</v>
      </c>
    </row>
    <row r="27" spans="2:8" ht="18.649999999999999" customHeight="1">
      <c r="B27" s="17">
        <v>24</v>
      </c>
      <c r="C27" s="18">
        <v>0.44791666666666669</v>
      </c>
      <c r="D27" s="18">
        <v>0.89583333333333337</v>
      </c>
      <c r="E27" s="18">
        <v>0.15625</v>
      </c>
      <c r="F27" s="18">
        <f>IF(OR(G27="U",G27="K",G27="F",G27="B"),Allgemeine_Informationen!$C$7,Oktober!D27-Oktober!C27-Oktober!E27)</f>
        <v>0.29166666666666669</v>
      </c>
      <c r="G27" s="19"/>
      <c r="H27" s="20" t="s">
        <v>131</v>
      </c>
    </row>
    <row r="28" spans="2:8" ht="18.649999999999999" customHeight="1">
      <c r="B28" s="17">
        <v>25</v>
      </c>
      <c r="C28" s="18">
        <v>0.45833333333333331</v>
      </c>
      <c r="D28" s="18">
        <v>0.79166666666666663</v>
      </c>
      <c r="E28" s="18">
        <v>8.3333333333333329E-2</v>
      </c>
      <c r="F28" s="18">
        <f>IF(OR(G28="U",G28="K",G28="F",G28="B"),Allgemeine_Informationen!$C$7,Oktober!D28-Oktober!C28-Oktober!E28)</f>
        <v>0.25</v>
      </c>
      <c r="G28" s="19"/>
      <c r="H28" s="20" t="s">
        <v>132</v>
      </c>
    </row>
    <row r="29" spans="2:8" ht="18.649999999999999" customHeight="1">
      <c r="B29" s="17">
        <v>26</v>
      </c>
      <c r="C29" s="18">
        <v>0.5</v>
      </c>
      <c r="D29" s="18">
        <v>0.79166666666666663</v>
      </c>
      <c r="E29" s="18">
        <v>8.3333333333333329E-2</v>
      </c>
      <c r="F29" s="18">
        <f>IF(OR(G29="U",G29="K",G29="F",G29="B"),Allgemeine_Informationen!$C$7,Oktober!D29-Oktober!C29-Oktober!E29)</f>
        <v>0.20833333333333331</v>
      </c>
      <c r="G29" s="19"/>
      <c r="H29" s="20" t="s">
        <v>133</v>
      </c>
    </row>
    <row r="30" spans="2:8" ht="18.649999999999999" customHeight="1">
      <c r="B30" s="17">
        <v>27</v>
      </c>
      <c r="C30" s="18">
        <v>0.41666666666666669</v>
      </c>
      <c r="D30" s="18">
        <v>0.84375</v>
      </c>
      <c r="E30" s="18">
        <v>0.125</v>
      </c>
      <c r="F30" s="18">
        <f>IF(OR(G30="U",G30="K",G30="F",G30="B"),Allgemeine_Informationen!$C$7,Oktober!D30-Oktober!C30-Oktober!E30)</f>
        <v>0.30208333333333331</v>
      </c>
      <c r="G30" s="19"/>
      <c r="H30" s="20" t="s">
        <v>134</v>
      </c>
    </row>
    <row r="31" spans="2:8" ht="18.649999999999999" customHeight="1">
      <c r="B31" s="17">
        <v>28</v>
      </c>
      <c r="C31" s="18">
        <v>0.41666666666666669</v>
      </c>
      <c r="D31" s="18">
        <v>0.75</v>
      </c>
      <c r="E31" s="18">
        <v>8.3333333333333329E-2</v>
      </c>
      <c r="F31" s="18">
        <f>IF(OR(G31="U",G31="K",G31="F",G31="B"),Allgemeine_Informationen!$C$7,Oktober!D31-Oktober!C31-Oktober!E31)</f>
        <v>0.25</v>
      </c>
      <c r="G31" s="19"/>
      <c r="H31" s="20" t="s">
        <v>135</v>
      </c>
    </row>
    <row r="32" spans="2:8" ht="18.649999999999999" customHeight="1">
      <c r="B32" s="17">
        <v>29</v>
      </c>
      <c r="C32" s="18"/>
      <c r="D32" s="18"/>
      <c r="E32" s="18">
        <f t="shared" si="0"/>
        <v>0</v>
      </c>
      <c r="F32" s="18">
        <f>IF(OR(G32="U",G32="K",G32="F",G32="B"),Allgemeine_Informationen!$C$7,Oktober!D32-Oktober!C32-Oktober!E32)</f>
        <v>0</v>
      </c>
      <c r="G32" s="19"/>
      <c r="H32" s="20"/>
    </row>
    <row r="33" spans="1:8" ht="18.649999999999999" customHeight="1">
      <c r="B33" s="17">
        <v>30</v>
      </c>
      <c r="C33" s="18"/>
      <c r="D33" s="18"/>
      <c r="E33" s="18">
        <f t="shared" si="0"/>
        <v>0</v>
      </c>
      <c r="F33" s="18">
        <f>IF(OR(G33="U",G33="K",G33="F",G33="B"),Allgemeine_Informationen!$C$7,Oktober!D33-Oktober!C33-Oktober!E33)</f>
        <v>0</v>
      </c>
      <c r="G33" s="19"/>
      <c r="H33" s="20"/>
    </row>
    <row r="34" spans="1:8" ht="18.649999999999999" customHeight="1">
      <c r="B34" s="17">
        <v>31</v>
      </c>
      <c r="C34" s="18"/>
      <c r="D34" s="18"/>
      <c r="E34" s="18">
        <f t="shared" si="0"/>
        <v>0</v>
      </c>
      <c r="F34" s="18">
        <f>IF(OR(G34="U",G34="K",G34="F",G34="B"),Allgemeine_Informationen!$C$7,Oktober!D34-Oktober!C34-Oktober!E34)</f>
        <v>0.125</v>
      </c>
      <c r="G34" s="19" t="s">
        <v>30</v>
      </c>
      <c r="H34" s="20" t="s">
        <v>51</v>
      </c>
    </row>
    <row r="35" spans="1:8" ht="18.649999999999999" customHeight="1">
      <c r="C35" s="35" t="s">
        <v>32</v>
      </c>
      <c r="D35" s="35"/>
      <c r="E35" s="35"/>
      <c r="F35" s="18">
        <f>SUM(F4:F34)</f>
        <v>4.1145833333333348</v>
      </c>
      <c r="G35" s="13">
        <f>COUNTIFS(G4:G34,"U")</f>
        <v>0</v>
      </c>
    </row>
    <row r="36" spans="1:8" ht="18.649999999999999" customHeight="1">
      <c r="C36" s="36" t="s">
        <v>33</v>
      </c>
      <c r="D36" s="36"/>
      <c r="E36" s="36"/>
      <c r="F36" s="18">
        <f>Allgemeine_Informationen!C7*Allgemeine_Informationen!F13</f>
        <v>2.375</v>
      </c>
    </row>
    <row r="37" spans="1:8" ht="18.649999999999999" customHeight="1">
      <c r="C37" s="36" t="s">
        <v>34</v>
      </c>
      <c r="D37" s="36"/>
      <c r="E37" s="36"/>
      <c r="F37" s="18">
        <f>September!F38</f>
        <v>3.5937499999999987</v>
      </c>
    </row>
    <row r="38" spans="1:8" ht="18.649999999999999" customHeight="1">
      <c r="C38" s="37" t="s">
        <v>35</v>
      </c>
      <c r="D38" s="37"/>
      <c r="E38" s="37"/>
      <c r="F38" s="18">
        <f>F35-F36+F37</f>
        <v>5.3333333333333339</v>
      </c>
    </row>
    <row r="39" spans="1:8" ht="18.649999999999999" customHeight="1">
      <c r="A39" s="21" t="s">
        <v>36</v>
      </c>
      <c r="B39" s="22"/>
      <c r="C39" s="23"/>
    </row>
    <row r="40" spans="1:8" ht="18.649999999999999" customHeight="1">
      <c r="A40" s="24" t="s">
        <v>37</v>
      </c>
      <c r="B40" s="13" t="s">
        <v>38</v>
      </c>
      <c r="C40" s="25" t="s">
        <v>39</v>
      </c>
    </row>
    <row r="41" spans="1:8" ht="18.649999999999999" customHeight="1">
      <c r="A41" s="24" t="s">
        <v>40</v>
      </c>
      <c r="B41" s="13" t="s">
        <v>38</v>
      </c>
      <c r="C41" s="25" t="s">
        <v>41</v>
      </c>
      <c r="E41" s="33" t="s">
        <v>42</v>
      </c>
      <c r="F41" s="33"/>
      <c r="G41" s="33"/>
      <c r="H41" s="33"/>
    </row>
    <row r="42" spans="1:8" ht="18.649999999999999" customHeight="1">
      <c r="A42" s="24" t="s">
        <v>30</v>
      </c>
      <c r="B42" s="13" t="s">
        <v>38</v>
      </c>
      <c r="C42" s="25" t="s">
        <v>43</v>
      </c>
      <c r="E42" s="26"/>
      <c r="F42" s="26"/>
      <c r="G42" s="26"/>
      <c r="H42" s="26"/>
    </row>
    <row r="43" spans="1:8" ht="18.649999999999999" customHeight="1">
      <c r="A43" s="27" t="s">
        <v>31</v>
      </c>
      <c r="B43" s="28" t="s">
        <v>38</v>
      </c>
      <c r="C43" s="29" t="s">
        <v>44</v>
      </c>
      <c r="E43" s="33" t="s">
        <v>45</v>
      </c>
      <c r="F43" s="33"/>
      <c r="G43" s="33"/>
      <c r="H43" s="33"/>
    </row>
    <row r="44" spans="1:8" ht="18.649999999999999" customHeight="1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16535433070865" right="0.30196850393700791" top="0.35433070866141736" bottom="0.3334645669291339" header="0.30000000000000004" footer="0.30000000000000004"/>
  <pageSetup paperSize="0" fitToWidth="0" fitToHeight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44"/>
  <sheetViews>
    <sheetView topLeftCell="A25" workbookViewId="0">
      <selection activeCell="H34" sqref="H34"/>
    </sheetView>
  </sheetViews>
  <sheetFormatPr baseColWidth="10" defaultRowHeight="14.5"/>
  <cols>
    <col min="1" max="1" width="3.54296875" style="13" customWidth="1"/>
    <col min="2" max="2" width="8.453125" style="13" customWidth="1"/>
    <col min="3" max="5" width="11.7265625" style="13" customWidth="1"/>
    <col min="6" max="6" width="14.1796875" style="13" customWidth="1"/>
    <col min="7" max="7" width="12" style="13" customWidth="1"/>
    <col min="8" max="8" width="22.54296875" style="13" customWidth="1"/>
    <col min="9" max="9" width="2.7265625" style="13" customWidth="1"/>
    <col min="10" max="1024" width="11.453125" style="13" customWidth="1"/>
  </cols>
  <sheetData>
    <row r="1" spans="1:9" s="12" customFormat="1" ht="18.649999999999999" customHeight="1" thickBot="1">
      <c r="A1" s="10"/>
      <c r="B1" s="11" t="s">
        <v>20</v>
      </c>
      <c r="C1" s="34" t="str">
        <f>Allgemeine_Informationen!C3</f>
        <v>Lukas Peschke</v>
      </c>
      <c r="D1" s="34"/>
      <c r="E1" s="34"/>
      <c r="F1" s="11" t="s">
        <v>21</v>
      </c>
      <c r="G1" s="34" t="str">
        <f>Allgemeine_Informationen!C4</f>
        <v>Finanzreferat</v>
      </c>
      <c r="H1" s="34"/>
      <c r="I1" s="10"/>
    </row>
    <row r="2" spans="1:9" ht="18.649999999999999" customHeight="1">
      <c r="B2" s="14" t="s">
        <v>22</v>
      </c>
      <c r="C2" s="15" t="str">
        <f>Allgemeine_Informationen!E14</f>
        <v>November</v>
      </c>
      <c r="D2" s="16"/>
      <c r="E2" s="16"/>
      <c r="G2" s="16"/>
      <c r="H2" s="16"/>
    </row>
    <row r="3" spans="1:9" ht="18.649999999999999" customHeight="1">
      <c r="B3" s="17" t="s">
        <v>23</v>
      </c>
      <c r="C3" s="17" t="s">
        <v>24</v>
      </c>
      <c r="D3" s="17" t="s">
        <v>25</v>
      </c>
      <c r="E3" s="17" t="s">
        <v>26</v>
      </c>
      <c r="F3" s="17" t="s">
        <v>27</v>
      </c>
      <c r="G3" s="17" t="s">
        <v>28</v>
      </c>
      <c r="H3" s="17" t="s">
        <v>29</v>
      </c>
    </row>
    <row r="4" spans="1:9" ht="18.649999999999999" customHeight="1">
      <c r="B4" s="17">
        <v>1</v>
      </c>
      <c r="C4" s="18"/>
      <c r="D4" s="18"/>
      <c r="E4" s="18">
        <f t="shared" ref="E4:E34" si="0">IF(D4-C4 &gt;= TIMEVALUE("9:01"), TIMEVALUE("0:45"), IF(D4-C4 &gt;= TIMEVALUE("6:01"), TIMEVALUE("0:30"), 0))</f>
        <v>0</v>
      </c>
      <c r="F4" s="18">
        <f>IF(OR(G4="U",G4="K",G4="F",G4="B"),Allgemeine_Informationen!$C$7,November!D4-November!C4-November!E4)</f>
        <v>0</v>
      </c>
      <c r="G4" s="19"/>
      <c r="H4" s="20"/>
    </row>
    <row r="5" spans="1:9" ht="18.649999999999999" customHeight="1">
      <c r="B5" s="17">
        <v>2</v>
      </c>
      <c r="C5" s="18">
        <v>0.5</v>
      </c>
      <c r="D5" s="18">
        <v>0.94791666666666663</v>
      </c>
      <c r="E5" s="18">
        <v>0.22916666666666666</v>
      </c>
      <c r="F5" s="18">
        <f>IF(OR(G5="U",G5="K",G5="F",G5="B"),Allgemeine_Informationen!$C$7,November!D5-November!C5-November!E5)</f>
        <v>0.21874999999999997</v>
      </c>
      <c r="H5" s="20" t="s">
        <v>136</v>
      </c>
    </row>
    <row r="6" spans="1:9" ht="18.649999999999999" customHeight="1">
      <c r="B6" s="17">
        <v>3</v>
      </c>
      <c r="C6" s="18">
        <v>0.4375</v>
      </c>
      <c r="D6" s="18">
        <v>0.83333333333333337</v>
      </c>
      <c r="E6" s="18">
        <v>0.125</v>
      </c>
      <c r="F6" s="18">
        <f>IF(OR(G6="U",G6="K",G6="F",G6="B"),Allgemeine_Informationen!$C$7,November!D6-November!C6-November!E6)</f>
        <v>0.27083333333333337</v>
      </c>
      <c r="G6" s="19"/>
      <c r="H6" s="20" t="s">
        <v>137</v>
      </c>
    </row>
    <row r="7" spans="1:9" ht="18.649999999999999" customHeight="1">
      <c r="B7" s="17">
        <v>4</v>
      </c>
      <c r="C7" s="18">
        <v>0.46875</v>
      </c>
      <c r="D7" s="18">
        <v>0.63541666666666663</v>
      </c>
      <c r="E7" s="18">
        <v>2.0833333333333332E-2</v>
      </c>
      <c r="F7" s="18">
        <f>IF(OR(G7="U",G7="K",G7="F",G7="B"),Allgemeine_Informationen!$C$7,November!D7-November!C7-November!E7)</f>
        <v>0.14583333333333329</v>
      </c>
      <c r="G7" s="19"/>
      <c r="H7" s="20" t="s">
        <v>105</v>
      </c>
    </row>
    <row r="8" spans="1:9" ht="18.649999999999999" customHeight="1">
      <c r="B8" s="17">
        <v>5</v>
      </c>
      <c r="C8" s="18"/>
      <c r="D8" s="18"/>
      <c r="E8" s="18">
        <f t="shared" si="0"/>
        <v>0</v>
      </c>
      <c r="F8" s="18">
        <f>IF(OR(G8="U",G8="K",G8="F",G8="B"),Allgemeine_Informationen!$C$7,November!D8-November!C8-November!E8)</f>
        <v>0</v>
      </c>
      <c r="G8" s="19"/>
      <c r="H8" s="20"/>
    </row>
    <row r="9" spans="1:9" ht="18.649999999999999" customHeight="1">
      <c r="B9" s="17">
        <v>6</v>
      </c>
      <c r="C9" s="18"/>
      <c r="D9" s="18"/>
      <c r="E9" s="18">
        <f t="shared" si="0"/>
        <v>0</v>
      </c>
      <c r="F9" s="18">
        <f>IF(OR(G9="U",G9="K",G9="F",G9="B"),Allgemeine_Informationen!$C$7,November!D9-November!C9-November!E9)</f>
        <v>0</v>
      </c>
      <c r="G9" s="19"/>
      <c r="H9" s="20"/>
    </row>
    <row r="10" spans="1:9" ht="18.649999999999999" customHeight="1">
      <c r="B10" s="17">
        <v>7</v>
      </c>
      <c r="C10" s="18">
        <v>0.4375</v>
      </c>
      <c r="D10" s="18">
        <v>0.5</v>
      </c>
      <c r="E10" s="18">
        <f t="shared" si="0"/>
        <v>0</v>
      </c>
      <c r="F10" s="18">
        <f>IF(OR(G10="U",G10="K",G10="F",G10="B"),Allgemeine_Informationen!$C$7,November!D10-November!C10-November!E10)</f>
        <v>6.25E-2</v>
      </c>
      <c r="G10" s="19"/>
      <c r="H10" s="20" t="s">
        <v>138</v>
      </c>
    </row>
    <row r="11" spans="1:9" ht="18.649999999999999" customHeight="1">
      <c r="B11" s="17">
        <v>8</v>
      </c>
      <c r="C11" s="18">
        <v>0.41666666666666669</v>
      </c>
      <c r="D11" s="18">
        <v>0.66666666666666663</v>
      </c>
      <c r="E11" s="18">
        <v>0.14583333333333334</v>
      </c>
      <c r="F11" s="18">
        <f>IF(OR(G11="U",G11="K",G11="F",G11="B"),Allgemeine_Informationen!$C$7,November!D11-November!C11-November!E11)</f>
        <v>0.1041666666666666</v>
      </c>
      <c r="G11" s="19"/>
      <c r="H11" s="20" t="s">
        <v>139</v>
      </c>
    </row>
    <row r="12" spans="1:9" ht="18.649999999999999" customHeight="1">
      <c r="B12" s="17">
        <v>9</v>
      </c>
      <c r="C12" s="18">
        <v>0.57291666666666663</v>
      </c>
      <c r="D12" s="18">
        <v>0.79166666666666663</v>
      </c>
      <c r="E12" s="18">
        <v>8.3333333333333329E-2</v>
      </c>
      <c r="F12" s="18">
        <f>IF(OR(G12="U",G12="K",G12="F",G12="B"),Allgemeine_Informationen!$C$7,November!D12-November!C12-November!E12)</f>
        <v>0.13541666666666669</v>
      </c>
      <c r="G12" s="19"/>
      <c r="H12" s="20" t="s">
        <v>140</v>
      </c>
    </row>
    <row r="13" spans="1:9" ht="18.649999999999999" customHeight="1">
      <c r="B13" s="17">
        <v>10</v>
      </c>
      <c r="C13" s="18">
        <v>0.58333333333333337</v>
      </c>
      <c r="D13" s="18">
        <v>0.83333333333333337</v>
      </c>
      <c r="E13" s="18">
        <f t="shared" si="0"/>
        <v>0</v>
      </c>
      <c r="F13" s="18">
        <f>IF(OR(G13="U",G13="K",G13="F",G13="B"),Allgemeine_Informationen!$C$7,November!D13-November!C13-November!E13)</f>
        <v>0.25</v>
      </c>
      <c r="G13" s="19"/>
      <c r="H13" s="20" t="s">
        <v>141</v>
      </c>
    </row>
    <row r="14" spans="1:9" ht="18.649999999999999" customHeight="1">
      <c r="B14" s="17">
        <v>11</v>
      </c>
      <c r="C14" s="18">
        <v>0.52083333333333337</v>
      </c>
      <c r="D14" s="18">
        <v>0.79166666666666663</v>
      </c>
      <c r="E14" s="18">
        <v>0.16666666666666666</v>
      </c>
      <c r="F14" s="18">
        <f>IF(OR(G14="U",G14="K",G14="F",G14="B"),Allgemeine_Informationen!$C$7,November!D14-November!C14-November!E14)</f>
        <v>0.1041666666666666</v>
      </c>
      <c r="G14" s="19"/>
      <c r="H14" s="20" t="s">
        <v>142</v>
      </c>
    </row>
    <row r="15" spans="1:9" ht="18.649999999999999" customHeight="1">
      <c r="B15" s="17">
        <v>12</v>
      </c>
      <c r="C15" s="18"/>
      <c r="D15" s="18"/>
      <c r="E15" s="18">
        <f t="shared" si="0"/>
        <v>0</v>
      </c>
      <c r="F15" s="18">
        <f>IF(OR(G15="U",G15="K",G15="F",G15="B"),Allgemeine_Informationen!$C$7,November!D15-November!C15-November!E15)</f>
        <v>0</v>
      </c>
      <c r="G15" s="19"/>
      <c r="H15" s="20"/>
    </row>
    <row r="16" spans="1:9" ht="18.649999999999999" customHeight="1">
      <c r="B16" s="17">
        <v>13</v>
      </c>
      <c r="C16" s="18"/>
      <c r="D16" s="18"/>
      <c r="E16" s="18">
        <f t="shared" si="0"/>
        <v>0</v>
      </c>
      <c r="F16" s="18">
        <f>IF(OR(G16="U",G16="K",G16="F",G16="B"),Allgemeine_Informationen!$C$7,November!D16-November!C16-November!E16)</f>
        <v>0</v>
      </c>
      <c r="G16" s="19"/>
      <c r="H16" s="20"/>
    </row>
    <row r="17" spans="2:8" ht="18.649999999999999" customHeight="1">
      <c r="B17" s="17">
        <v>14</v>
      </c>
      <c r="C17" s="18"/>
      <c r="D17" s="18"/>
      <c r="E17" s="18">
        <f t="shared" si="0"/>
        <v>0</v>
      </c>
      <c r="F17" s="18">
        <f>IF(OR(G17="U",G17="K",G17="F",G17="B"),Allgemeine_Informationen!$C$7,November!D17-November!C17-November!E17)</f>
        <v>0</v>
      </c>
      <c r="G17" s="19"/>
      <c r="H17" s="20"/>
    </row>
    <row r="18" spans="2:8" ht="18.649999999999999" customHeight="1">
      <c r="B18" s="17">
        <v>15</v>
      </c>
      <c r="C18" s="18">
        <v>0.60416666666666663</v>
      </c>
      <c r="D18" s="18">
        <v>0.83333333333333337</v>
      </c>
      <c r="E18" s="18">
        <v>8.3333333333333329E-2</v>
      </c>
      <c r="F18" s="18">
        <f>IF(OR(G18="U",G18="K",G18="F",G18="B"),Allgemeine_Informationen!$C$7,November!D18-November!C18-November!E18)</f>
        <v>0.14583333333333343</v>
      </c>
      <c r="G18" s="19"/>
      <c r="H18" s="20" t="s">
        <v>143</v>
      </c>
    </row>
    <row r="19" spans="2:8" ht="18.649999999999999" customHeight="1">
      <c r="B19" s="17">
        <v>16</v>
      </c>
      <c r="C19" s="18">
        <v>0.6875</v>
      </c>
      <c r="D19" s="18">
        <v>1</v>
      </c>
      <c r="E19" s="18">
        <v>0.125</v>
      </c>
      <c r="F19" s="18">
        <f>IF(OR(G19="U",G19="K",G19="F",G19="B"),Allgemeine_Informationen!$C$7,November!D19-November!C19-November!E19)</f>
        <v>0.1875</v>
      </c>
      <c r="G19" s="19"/>
      <c r="H19" s="20" t="s">
        <v>145</v>
      </c>
    </row>
    <row r="20" spans="2:8" ht="18.649999999999999" customHeight="1">
      <c r="B20" s="17">
        <v>17</v>
      </c>
      <c r="C20" s="18">
        <v>0.47916666666666669</v>
      </c>
      <c r="D20" s="18">
        <v>0.70833333333333337</v>
      </c>
      <c r="E20" s="18">
        <v>0.125</v>
      </c>
      <c r="F20" s="18">
        <f>IF(OR(G20="U",G20="K",G20="F",G20="B"),Allgemeine_Informationen!$C$7,November!D20-November!C20-November!E20)</f>
        <v>0.10416666666666669</v>
      </c>
      <c r="G20" s="19"/>
      <c r="H20" s="20" t="s">
        <v>146</v>
      </c>
    </row>
    <row r="21" spans="2:8" ht="18.649999999999999" customHeight="1">
      <c r="B21" s="17">
        <v>18</v>
      </c>
      <c r="C21" s="18">
        <v>0.40625</v>
      </c>
      <c r="D21" s="18">
        <v>0.83333333333333337</v>
      </c>
      <c r="E21" s="18">
        <v>0.125</v>
      </c>
      <c r="F21" s="18">
        <f>IF(OR(G21="U",G21="K",G21="F",G21="B"),Allgemeine_Informationen!$C$7,November!D21-November!C21-November!E21)</f>
        <v>0.30208333333333337</v>
      </c>
      <c r="G21" s="19"/>
      <c r="H21" s="20" t="s">
        <v>144</v>
      </c>
    </row>
    <row r="22" spans="2:8" ht="18.649999999999999" customHeight="1">
      <c r="B22" s="17">
        <v>19</v>
      </c>
      <c r="C22" s="18">
        <v>0.66666666666666663</v>
      </c>
      <c r="D22" s="18">
        <v>0.83333333333333337</v>
      </c>
      <c r="E22" s="18">
        <f t="shared" si="0"/>
        <v>0</v>
      </c>
      <c r="F22" s="18">
        <f>IF(OR(G22="U",G22="K",G22="F",G22="B"),Allgemeine_Informationen!$C$7,November!D22-November!C22-November!E22)</f>
        <v>0.16666666666666674</v>
      </c>
      <c r="G22" s="19"/>
      <c r="H22" s="20" t="s">
        <v>147</v>
      </c>
    </row>
    <row r="23" spans="2:8" ht="18.649999999999999" customHeight="1">
      <c r="B23" s="17">
        <v>20</v>
      </c>
      <c r="C23" s="18"/>
      <c r="D23" s="18"/>
      <c r="E23" s="18">
        <f t="shared" si="0"/>
        <v>0</v>
      </c>
      <c r="F23" s="18">
        <f>IF(OR(G23="U",G23="K",G23="F",G23="B"),Allgemeine_Informationen!$C$7,November!D23-November!C23-November!E23)</f>
        <v>0</v>
      </c>
      <c r="G23" s="19"/>
      <c r="H23" s="20"/>
    </row>
    <row r="24" spans="2:8" ht="18.649999999999999" customHeight="1">
      <c r="B24" s="17">
        <v>21</v>
      </c>
      <c r="C24" s="18">
        <v>0.70833333333333337</v>
      </c>
      <c r="D24" s="18">
        <v>0.83333333333333337</v>
      </c>
      <c r="E24" s="18">
        <f t="shared" si="0"/>
        <v>0</v>
      </c>
      <c r="F24" s="18">
        <f>IF(OR(G24="U",G24="K",G24="F",G24="B"),Allgemeine_Informationen!$C$7,November!D24-November!C24-November!E24)</f>
        <v>0.125</v>
      </c>
      <c r="G24" s="19"/>
      <c r="H24" s="20" t="s">
        <v>148</v>
      </c>
    </row>
    <row r="25" spans="2:8" ht="18.649999999999999" customHeight="1">
      <c r="B25" s="17">
        <v>22</v>
      </c>
      <c r="C25" s="18">
        <v>0.41666666666666669</v>
      </c>
      <c r="D25" s="18">
        <v>0.75</v>
      </c>
      <c r="E25" s="18">
        <v>0.25</v>
      </c>
      <c r="F25" s="18">
        <f>IF(OR(G25="U",G25="K",G25="F",G25="B"),Allgemeine_Informationen!$C$7,November!D25-November!C25-November!E25)</f>
        <v>8.3333333333333315E-2</v>
      </c>
      <c r="G25" s="19"/>
      <c r="H25" s="20" t="s">
        <v>149</v>
      </c>
    </row>
    <row r="26" spans="2:8" ht="18.649999999999999" customHeight="1">
      <c r="B26" s="17">
        <v>23</v>
      </c>
      <c r="C26" s="18"/>
      <c r="D26" s="18"/>
      <c r="E26" s="18">
        <f t="shared" si="0"/>
        <v>0</v>
      </c>
      <c r="F26" s="18">
        <f>IF(OR(G26="U",G26="K",G26="F",G26="B"),Allgemeine_Informationen!$C$7,November!D26-November!C26-November!E26)</f>
        <v>0.125</v>
      </c>
      <c r="G26" s="19" t="s">
        <v>40</v>
      </c>
      <c r="H26" s="20"/>
    </row>
    <row r="27" spans="2:8" ht="18.649999999999999" customHeight="1">
      <c r="B27" s="17">
        <v>24</v>
      </c>
      <c r="C27" s="18"/>
      <c r="D27" s="18"/>
      <c r="E27" s="18">
        <f t="shared" si="0"/>
        <v>0</v>
      </c>
      <c r="F27" s="18">
        <f>IF(OR(G27="U",G27="K",G27="F",G27="B"),Allgemeine_Informationen!$C$7,November!D27-November!C27-November!E27)</f>
        <v>0.125</v>
      </c>
      <c r="G27" s="19" t="s">
        <v>40</v>
      </c>
      <c r="H27" s="20"/>
    </row>
    <row r="28" spans="2:8" ht="18.649999999999999" customHeight="1">
      <c r="B28" s="17">
        <v>25</v>
      </c>
      <c r="C28" s="18"/>
      <c r="D28" s="18"/>
      <c r="E28" s="18">
        <f t="shared" si="0"/>
        <v>0</v>
      </c>
      <c r="F28" s="18">
        <f>IF(OR(G28="U",G28="K",G28="F",G28="B"),Allgemeine_Informationen!$C$7,November!D28-November!C28-November!E28)</f>
        <v>0</v>
      </c>
      <c r="G28" s="19"/>
      <c r="H28" s="20"/>
    </row>
    <row r="29" spans="2:8" ht="18.649999999999999" customHeight="1">
      <c r="B29" s="17">
        <v>26</v>
      </c>
      <c r="C29" s="18"/>
      <c r="D29" s="18"/>
      <c r="E29" s="18">
        <f t="shared" si="0"/>
        <v>0</v>
      </c>
      <c r="F29" s="18">
        <f>IF(OR(G29="U",G29="K",G29="F",G29="B"),Allgemeine_Informationen!$C$7,November!D29-November!C29-November!E29)</f>
        <v>0</v>
      </c>
      <c r="G29" s="19"/>
      <c r="H29" s="20"/>
    </row>
    <row r="30" spans="2:8" ht="18.649999999999999" customHeight="1">
      <c r="B30" s="17">
        <v>27</v>
      </c>
      <c r="C30" s="18"/>
      <c r="D30" s="18"/>
      <c r="E30" s="18">
        <f t="shared" si="0"/>
        <v>0</v>
      </c>
      <c r="F30" s="18">
        <f>IF(OR(G30="U",G30="K",G30="F",G30="B"),Allgemeine_Informationen!$C$7,November!D30-November!C30-November!E30)</f>
        <v>0</v>
      </c>
      <c r="G30" s="19"/>
      <c r="H30" s="20"/>
    </row>
    <row r="31" spans="2:8" ht="18.649999999999999" customHeight="1">
      <c r="B31" s="17">
        <v>28</v>
      </c>
      <c r="C31" s="18"/>
      <c r="D31" s="18"/>
      <c r="E31" s="18">
        <f t="shared" si="0"/>
        <v>0</v>
      </c>
      <c r="F31" s="18">
        <f>IF(OR(G31="U",G31="K",G31="F",G31="B"),Allgemeine_Informationen!$C$7,November!D31-November!C31-November!E31)</f>
        <v>0</v>
      </c>
      <c r="G31" s="19"/>
      <c r="H31" s="20"/>
    </row>
    <row r="32" spans="2:8" ht="18.649999999999999" customHeight="1">
      <c r="B32" s="17">
        <v>29</v>
      </c>
      <c r="C32" s="18">
        <v>0.55208333333333337</v>
      </c>
      <c r="D32" s="18">
        <v>0.625</v>
      </c>
      <c r="E32" s="18">
        <f t="shared" si="0"/>
        <v>0</v>
      </c>
      <c r="F32" s="18">
        <f>IF(OR(G32="U",G32="K",G32="F",G32="B"),Allgemeine_Informationen!$C$7,November!D32-November!C32-November!E32)</f>
        <v>7.291666666666663E-2</v>
      </c>
      <c r="G32" s="19"/>
      <c r="H32" s="20" t="s">
        <v>66</v>
      </c>
    </row>
    <row r="33" spans="1:8" ht="18.649999999999999" customHeight="1">
      <c r="B33" s="17">
        <v>30</v>
      </c>
      <c r="C33" s="18">
        <v>0.5625</v>
      </c>
      <c r="D33" s="18">
        <v>0.66666666666666663</v>
      </c>
      <c r="E33" s="18">
        <f t="shared" si="0"/>
        <v>0</v>
      </c>
      <c r="F33" s="18">
        <f>IF(OR(G33="U",G33="K",G33="F",G33="B"),Allgemeine_Informationen!$C$7,November!D33-November!C33-November!E33)</f>
        <v>0.10416666666666663</v>
      </c>
      <c r="G33" s="19"/>
      <c r="H33" s="20" t="s">
        <v>150</v>
      </c>
    </row>
    <row r="34" spans="1:8" ht="18.649999999999999" customHeight="1">
      <c r="B34" s="17">
        <v>31</v>
      </c>
      <c r="C34" s="18"/>
      <c r="D34" s="18"/>
      <c r="E34" s="18">
        <f t="shared" si="0"/>
        <v>0</v>
      </c>
      <c r="F34" s="18">
        <f>IF(OR(G34="U",G34="K",G34="F",G34="B"),Allgemeine_Informationen!$C$7,November!D34-November!C34-November!E34)</f>
        <v>0</v>
      </c>
      <c r="G34" s="19"/>
      <c r="H34" s="20"/>
    </row>
    <row r="35" spans="1:8" ht="18.649999999999999" customHeight="1">
      <c r="C35" s="35" t="s">
        <v>32</v>
      </c>
      <c r="D35" s="35"/>
      <c r="E35" s="35"/>
      <c r="F35" s="18">
        <f>SUM(F4:F34)</f>
        <v>2.8333333333333335</v>
      </c>
      <c r="G35" s="13">
        <f>COUNTIFS(G4:G34,"U")</f>
        <v>0</v>
      </c>
    </row>
    <row r="36" spans="1:8" ht="18.649999999999999" customHeight="1">
      <c r="C36" s="36" t="s">
        <v>33</v>
      </c>
      <c r="D36" s="36"/>
      <c r="E36" s="36"/>
      <c r="F36" s="18">
        <f>Allgemeine_Informationen!C7*Allgemeine_Informationen!F14</f>
        <v>2.75</v>
      </c>
    </row>
    <row r="37" spans="1:8" ht="18.649999999999999" customHeight="1">
      <c r="C37" s="36" t="s">
        <v>34</v>
      </c>
      <c r="D37" s="36"/>
      <c r="E37" s="36"/>
      <c r="F37" s="18">
        <f>Oktober!F38</f>
        <v>5.3333333333333339</v>
      </c>
    </row>
    <row r="38" spans="1:8" ht="18.649999999999999" customHeight="1">
      <c r="C38" s="37" t="s">
        <v>35</v>
      </c>
      <c r="D38" s="37"/>
      <c r="E38" s="37"/>
      <c r="F38" s="18">
        <f>F35-F36+F37</f>
        <v>5.4166666666666679</v>
      </c>
    </row>
    <row r="39" spans="1:8" ht="18.649999999999999" customHeight="1">
      <c r="A39" s="21" t="s">
        <v>36</v>
      </c>
      <c r="B39" s="22"/>
      <c r="C39" s="23"/>
    </row>
    <row r="40" spans="1:8" ht="18.649999999999999" customHeight="1">
      <c r="A40" s="24" t="s">
        <v>37</v>
      </c>
      <c r="B40" s="13" t="s">
        <v>38</v>
      </c>
      <c r="C40" s="25" t="s">
        <v>39</v>
      </c>
    </row>
    <row r="41" spans="1:8" ht="18.649999999999999" customHeight="1">
      <c r="A41" s="24" t="s">
        <v>40</v>
      </c>
      <c r="B41" s="13" t="s">
        <v>38</v>
      </c>
      <c r="C41" s="25" t="s">
        <v>41</v>
      </c>
      <c r="E41" s="33" t="s">
        <v>42</v>
      </c>
      <c r="F41" s="33"/>
      <c r="G41" s="33"/>
      <c r="H41" s="33"/>
    </row>
    <row r="42" spans="1:8" ht="18.649999999999999" customHeight="1">
      <c r="A42" s="24" t="s">
        <v>30</v>
      </c>
      <c r="B42" s="13" t="s">
        <v>38</v>
      </c>
      <c r="C42" s="25" t="s">
        <v>43</v>
      </c>
      <c r="E42" s="26"/>
      <c r="F42" s="26"/>
      <c r="G42" s="26"/>
      <c r="H42" s="26"/>
    </row>
    <row r="43" spans="1:8" ht="18.649999999999999" customHeight="1">
      <c r="A43" s="27" t="s">
        <v>31</v>
      </c>
      <c r="B43" s="28" t="s">
        <v>38</v>
      </c>
      <c r="C43" s="29" t="s">
        <v>44</v>
      </c>
      <c r="E43" s="33" t="s">
        <v>45</v>
      </c>
      <c r="F43" s="33"/>
      <c r="G43" s="33"/>
      <c r="H43" s="33"/>
    </row>
    <row r="44" spans="1:8" ht="18.649999999999999" customHeight="1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16535433070865" right="0.30196850393700791" top="0.35433070866141736" bottom="0.3334645669291339" header="0.30000000000000004" footer="0.30000000000000004"/>
  <pageSetup paperSize="0" fitToWidth="0" fitToHeight="0" orientation="portrait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44"/>
  <sheetViews>
    <sheetView tabSelected="1" topLeftCell="A21" workbookViewId="0">
      <selection activeCell="H34" sqref="H34"/>
    </sheetView>
  </sheetViews>
  <sheetFormatPr baseColWidth="10" defaultRowHeight="14.5"/>
  <cols>
    <col min="1" max="1" width="3.54296875" style="13" customWidth="1"/>
    <col min="2" max="2" width="8.453125" style="13" customWidth="1"/>
    <col min="3" max="5" width="11.7265625" style="13" customWidth="1"/>
    <col min="6" max="6" width="14.1796875" style="13" customWidth="1"/>
    <col min="7" max="7" width="12" style="13" customWidth="1"/>
    <col min="8" max="8" width="22.54296875" style="13" customWidth="1"/>
    <col min="9" max="9" width="2.7265625" style="13" customWidth="1"/>
    <col min="10" max="1024" width="11.453125" style="13" customWidth="1"/>
  </cols>
  <sheetData>
    <row r="1" spans="1:9" s="12" customFormat="1" ht="18.649999999999999" customHeight="1" thickBot="1">
      <c r="A1" s="10"/>
      <c r="B1" s="11" t="s">
        <v>20</v>
      </c>
      <c r="C1" s="34" t="str">
        <f>Allgemeine_Informationen!C3</f>
        <v>Lukas Peschke</v>
      </c>
      <c r="D1" s="34"/>
      <c r="E1" s="34"/>
      <c r="F1" s="11" t="s">
        <v>21</v>
      </c>
      <c r="G1" s="34" t="str">
        <f>Allgemeine_Informationen!C4</f>
        <v>Finanzreferat</v>
      </c>
      <c r="H1" s="34"/>
      <c r="I1" s="10"/>
    </row>
    <row r="2" spans="1:9" ht="18.649999999999999" customHeight="1">
      <c r="B2" s="14" t="s">
        <v>22</v>
      </c>
      <c r="C2" s="15" t="str">
        <f>Allgemeine_Informationen!E15</f>
        <v>Dezember</v>
      </c>
      <c r="D2" s="16"/>
      <c r="E2" s="16"/>
      <c r="G2" s="16"/>
      <c r="H2" s="16"/>
    </row>
    <row r="3" spans="1:9" ht="18.649999999999999" customHeight="1">
      <c r="B3" s="17" t="s">
        <v>23</v>
      </c>
      <c r="C3" s="17" t="s">
        <v>24</v>
      </c>
      <c r="D3" s="17" t="s">
        <v>25</v>
      </c>
      <c r="E3" s="17" t="s">
        <v>26</v>
      </c>
      <c r="F3" s="17" t="s">
        <v>27</v>
      </c>
      <c r="G3" s="17" t="s">
        <v>28</v>
      </c>
      <c r="H3" s="17" t="s">
        <v>29</v>
      </c>
    </row>
    <row r="4" spans="1:9" ht="18.649999999999999" customHeight="1">
      <c r="B4" s="17">
        <v>1</v>
      </c>
      <c r="C4" s="18">
        <v>0.44791666666666669</v>
      </c>
      <c r="D4" s="18">
        <v>0.79166666666666663</v>
      </c>
      <c r="E4" s="18">
        <v>0.16666666666666666</v>
      </c>
      <c r="F4" s="18">
        <f>IF(OR(G4="U",G4="K",G4="F",G4="B"),Allgemeine_Informationen!$C$7,Dezember!D4-Dezember!C4-Dezember!E4)</f>
        <v>0.17708333333333329</v>
      </c>
      <c r="G4" s="19"/>
      <c r="H4" s="20" t="s">
        <v>151</v>
      </c>
    </row>
    <row r="5" spans="1:9" ht="18.649999999999999" customHeight="1">
      <c r="B5" s="17">
        <v>2</v>
      </c>
      <c r="C5" s="18">
        <v>0.54166666666666663</v>
      </c>
      <c r="D5" s="18">
        <v>0.72916666666666663</v>
      </c>
      <c r="E5" s="18">
        <v>4.1666666666666664E-2</v>
      </c>
      <c r="F5" s="18">
        <f>IF(OR(G5="U",G5="K",G5="F",G5="B"),Allgemeine_Informationen!$C$7,Dezember!D5-Dezember!C5-Dezember!E5)</f>
        <v>0.14583333333333334</v>
      </c>
      <c r="H5" s="20" t="s">
        <v>66</v>
      </c>
    </row>
    <row r="6" spans="1:9" ht="18.649999999999999" customHeight="1">
      <c r="B6" s="17">
        <v>3</v>
      </c>
      <c r="C6" s="18"/>
      <c r="D6" s="18"/>
      <c r="E6" s="18">
        <f t="shared" ref="E6:E34" si="0">IF(D6-C6 &gt;= TIMEVALUE("9:01"), TIMEVALUE("0:45"), IF(D6-C6 &gt;= TIMEVALUE("6:01"), TIMEVALUE("0:30"), 0))</f>
        <v>0</v>
      </c>
      <c r="F6" s="18">
        <f>IF(OR(G6="U",G6="K",G6="F",G6="B"),Allgemeine_Informationen!$C$7,Dezember!D6-Dezember!C6-Dezember!E6)</f>
        <v>0</v>
      </c>
      <c r="G6" s="19"/>
      <c r="H6" s="20"/>
    </row>
    <row r="7" spans="1:9" ht="18.649999999999999" customHeight="1">
      <c r="B7" s="17">
        <v>4</v>
      </c>
      <c r="C7" s="18"/>
      <c r="D7" s="18"/>
      <c r="E7" s="18">
        <f t="shared" si="0"/>
        <v>0</v>
      </c>
      <c r="F7" s="18">
        <f>IF(OR(G7="U",G7="K",G7="F",G7="B"),Allgemeine_Informationen!$C$7,Dezember!D7-Dezember!C7-Dezember!E7)</f>
        <v>0</v>
      </c>
      <c r="G7" s="19"/>
      <c r="H7" s="20"/>
    </row>
    <row r="8" spans="1:9" ht="18.649999999999999" customHeight="1">
      <c r="B8" s="17">
        <v>5</v>
      </c>
      <c r="C8" s="18">
        <v>0.41666666666666669</v>
      </c>
      <c r="D8" s="18">
        <v>0.89583333333333337</v>
      </c>
      <c r="E8" s="18">
        <v>0.16666666666666666</v>
      </c>
      <c r="F8" s="18">
        <f>IF(OR(G8="U",G8="K",G8="F",G8="B"),Allgemeine_Informationen!$C$7,Dezember!D8-Dezember!C8-Dezember!E8)</f>
        <v>0.3125</v>
      </c>
      <c r="G8" s="19"/>
      <c r="H8" s="20" t="s">
        <v>152</v>
      </c>
    </row>
    <row r="9" spans="1:9" ht="18.649999999999999" customHeight="1">
      <c r="B9" s="17">
        <v>6</v>
      </c>
      <c r="C9" s="18">
        <v>0.4375</v>
      </c>
      <c r="D9" s="18">
        <v>0.51041666666666663</v>
      </c>
      <c r="E9" s="18">
        <f t="shared" si="0"/>
        <v>0</v>
      </c>
      <c r="F9" s="18">
        <f>IF(OR(G9="U",G9="K",G9="F",G9="B"),Allgemeine_Informationen!$C$7,Dezember!D9-Dezember!C9-Dezember!E9)</f>
        <v>7.291666666666663E-2</v>
      </c>
      <c r="G9" s="19"/>
      <c r="H9" s="20" t="s">
        <v>153</v>
      </c>
    </row>
    <row r="10" spans="1:9" ht="18.649999999999999" customHeight="1">
      <c r="B10" s="17">
        <v>7</v>
      </c>
      <c r="C10" s="18"/>
      <c r="D10" s="18"/>
      <c r="E10" s="18">
        <f t="shared" si="0"/>
        <v>0</v>
      </c>
      <c r="F10" s="18">
        <f>IF(OR(G10="U",G10="K",G10="F",G10="B"),Allgemeine_Informationen!$C$7,Dezember!D10-Dezember!C10-Dezember!E10)</f>
        <v>0</v>
      </c>
      <c r="G10" s="19"/>
      <c r="H10" s="20"/>
    </row>
    <row r="11" spans="1:9" ht="18.649999999999999" customHeight="1">
      <c r="B11" s="17">
        <v>8</v>
      </c>
      <c r="C11" s="18">
        <v>0.48958333333333331</v>
      </c>
      <c r="D11" s="18">
        <v>0.84375</v>
      </c>
      <c r="E11" s="18">
        <v>6.25E-2</v>
      </c>
      <c r="F11" s="18">
        <f>IF(OR(G11="U",G11="K",G11="F",G11="B"),Allgemeine_Informationen!$C$7,Dezember!D11-Dezember!C11-Dezember!E11)</f>
        <v>0.29166666666666669</v>
      </c>
      <c r="G11" s="19"/>
      <c r="H11" s="20" t="s">
        <v>154</v>
      </c>
    </row>
    <row r="12" spans="1:9" ht="18.649999999999999" customHeight="1">
      <c r="B12" s="17">
        <v>9</v>
      </c>
      <c r="C12" s="18">
        <v>0.41666666666666669</v>
      </c>
      <c r="D12" s="18">
        <v>0.70833333333333337</v>
      </c>
      <c r="E12" s="18">
        <v>8.3333333333333329E-2</v>
      </c>
      <c r="F12" s="18">
        <f>IF(OR(G12="U",G12="K",G12="F",G12="B"),Allgemeine_Informationen!$C$7,Dezember!D12-Dezember!C12-Dezember!E12)</f>
        <v>0.20833333333333337</v>
      </c>
      <c r="G12" s="19"/>
      <c r="H12" s="20" t="s">
        <v>155</v>
      </c>
    </row>
    <row r="13" spans="1:9" ht="18.649999999999999" customHeight="1">
      <c r="B13" s="17">
        <v>10</v>
      </c>
      <c r="C13" s="18"/>
      <c r="D13" s="18"/>
      <c r="E13" s="18">
        <f t="shared" si="0"/>
        <v>0</v>
      </c>
      <c r="F13" s="18">
        <f>IF(OR(G13="U",G13="K",G13="F",G13="B"),Allgemeine_Informationen!$C$7,Dezember!D13-Dezember!C13-Dezember!E13)</f>
        <v>0</v>
      </c>
      <c r="G13" s="19"/>
      <c r="H13" s="20"/>
    </row>
    <row r="14" spans="1:9" ht="18.649999999999999" customHeight="1">
      <c r="B14" s="17">
        <v>11</v>
      </c>
      <c r="C14" s="18"/>
      <c r="D14" s="18"/>
      <c r="E14" s="18">
        <f t="shared" si="0"/>
        <v>0</v>
      </c>
      <c r="F14" s="18">
        <f>IF(OR(G14="U",G14="K",G14="F",G14="B"),Allgemeine_Informationen!$C$7,Dezember!D14-Dezember!C14-Dezember!E14)</f>
        <v>0</v>
      </c>
      <c r="G14" s="19"/>
      <c r="H14" s="20"/>
    </row>
    <row r="15" spans="1:9" ht="18.649999999999999" customHeight="1">
      <c r="B15" s="17">
        <v>12</v>
      </c>
      <c r="C15" s="18">
        <v>0.5</v>
      </c>
      <c r="D15" s="18">
        <v>0.75</v>
      </c>
      <c r="E15" s="18">
        <v>8.3333333333333329E-2</v>
      </c>
      <c r="F15" s="18">
        <f>IF(OR(G15="U",G15="K",G15="F",G15="B"),Allgemeine_Informationen!$C$7,Dezember!D15-Dezember!C15-Dezember!E15)</f>
        <v>0.16666666666666669</v>
      </c>
      <c r="G15" s="19"/>
      <c r="H15" s="20" t="s">
        <v>156</v>
      </c>
    </row>
    <row r="16" spans="1:9" ht="18.649999999999999" customHeight="1">
      <c r="B16" s="17">
        <v>13</v>
      </c>
      <c r="C16" s="18">
        <v>0.41666666666666669</v>
      </c>
      <c r="D16" s="18">
        <v>0.70833333333333337</v>
      </c>
      <c r="E16" s="18">
        <v>0.125</v>
      </c>
      <c r="F16" s="18">
        <f>IF(OR(G16="U",G16="K",G16="F",G16="B"),Allgemeine_Informationen!$C$7,Dezember!D16-Dezember!C16-Dezember!E16)</f>
        <v>0.16666666666666669</v>
      </c>
      <c r="G16" s="19"/>
      <c r="H16" s="20" t="s">
        <v>157</v>
      </c>
    </row>
    <row r="17" spans="2:8" ht="18.649999999999999" customHeight="1">
      <c r="B17" s="17">
        <v>14</v>
      </c>
      <c r="C17" s="18">
        <v>0.5</v>
      </c>
      <c r="D17" s="18">
        <v>0.72916666666666663</v>
      </c>
      <c r="E17" s="18">
        <v>8.3333333333333329E-2</v>
      </c>
      <c r="F17" s="18">
        <f>IF(OR(G17="U",G17="K",G17="F",G17="B"),Allgemeine_Informationen!$C$7,Dezember!D17-Dezember!C17-Dezember!E17)</f>
        <v>0.14583333333333331</v>
      </c>
      <c r="G17" s="19"/>
      <c r="H17" s="20" t="s">
        <v>105</v>
      </c>
    </row>
    <row r="18" spans="2:8" ht="18.649999999999999" customHeight="1">
      <c r="B18" s="17">
        <v>15</v>
      </c>
      <c r="C18" s="18">
        <v>0.52083333333333337</v>
      </c>
      <c r="D18" s="18">
        <v>0.79166666666666663</v>
      </c>
      <c r="E18" s="18">
        <v>0.10416666666666667</v>
      </c>
      <c r="F18" s="18">
        <f>IF(OR(G18="U",G18="K",G18="F",G18="B"),Allgemeine_Informationen!$C$7,Dezember!D18-Dezember!C18-Dezember!E18)</f>
        <v>0.16666666666666657</v>
      </c>
      <c r="G18" s="19"/>
      <c r="H18" s="20" t="s">
        <v>158</v>
      </c>
    </row>
    <row r="19" spans="2:8" ht="18.649999999999999" customHeight="1">
      <c r="B19" s="17">
        <v>16</v>
      </c>
      <c r="C19" s="18">
        <v>0.58333333333333337</v>
      </c>
      <c r="D19" s="18">
        <v>0.75</v>
      </c>
      <c r="E19" s="18">
        <v>4.1666666666666664E-2</v>
      </c>
      <c r="F19" s="18">
        <f>IF(OR(G19="U",G19="K",G19="F",G19="B"),Allgemeine_Informationen!$C$7,Dezember!D19-Dezember!C19-Dezember!E19)</f>
        <v>0.12499999999999997</v>
      </c>
      <c r="G19" s="19"/>
      <c r="H19" s="20" t="s">
        <v>105</v>
      </c>
    </row>
    <row r="20" spans="2:8" ht="18.649999999999999" customHeight="1">
      <c r="B20" s="17">
        <v>17</v>
      </c>
      <c r="C20" s="18"/>
      <c r="D20" s="18"/>
      <c r="E20" s="18">
        <f t="shared" si="0"/>
        <v>0</v>
      </c>
      <c r="F20" s="18">
        <f>IF(OR(G20="U",G20="K",G20="F",G20="B"),Allgemeine_Informationen!$C$7,Dezember!D20-Dezember!C20-Dezember!E20)</f>
        <v>0</v>
      </c>
      <c r="G20" s="19"/>
      <c r="H20" s="20"/>
    </row>
    <row r="21" spans="2:8" ht="18.649999999999999" customHeight="1">
      <c r="B21" s="17">
        <v>18</v>
      </c>
      <c r="C21" s="18">
        <v>0.75</v>
      </c>
      <c r="D21" s="18">
        <v>0.82291666666666663</v>
      </c>
      <c r="E21" s="18">
        <f t="shared" si="0"/>
        <v>0</v>
      </c>
      <c r="F21" s="18">
        <f>IF(OR(G21="U",G21="K",G21="F",G21="B"),Allgemeine_Informationen!$C$7,Dezember!D21-Dezember!C21-Dezember!E21)</f>
        <v>7.291666666666663E-2</v>
      </c>
      <c r="G21" s="19"/>
      <c r="H21" s="20" t="s">
        <v>159</v>
      </c>
    </row>
    <row r="22" spans="2:8" ht="18.649999999999999" customHeight="1">
      <c r="B22" s="17">
        <v>19</v>
      </c>
      <c r="C22" s="18">
        <v>0.58333333333333337</v>
      </c>
      <c r="D22" s="18">
        <v>0.91666666666666663</v>
      </c>
      <c r="E22" s="18">
        <v>0.125</v>
      </c>
      <c r="F22" s="18">
        <f>IF(OR(G22="U",G22="K",G22="F",G22="B"),Allgemeine_Informationen!$C$7,Dezember!D22-Dezember!C22-Dezember!E22)</f>
        <v>0.20833333333333326</v>
      </c>
      <c r="G22" s="19"/>
      <c r="H22" s="20" t="s">
        <v>160</v>
      </c>
    </row>
    <row r="23" spans="2:8" ht="18.649999999999999" customHeight="1">
      <c r="B23" s="17">
        <v>20</v>
      </c>
      <c r="C23" s="18"/>
      <c r="D23" s="18"/>
      <c r="E23" s="18">
        <f t="shared" si="0"/>
        <v>0</v>
      </c>
      <c r="F23" s="18">
        <f>IF(OR(G23="U",G23="K",G23="F",G23="B"),Allgemeine_Informationen!$C$7,Dezember!D23-Dezember!C23-Dezember!E23)</f>
        <v>0</v>
      </c>
      <c r="G23" s="19"/>
      <c r="H23" s="20"/>
    </row>
    <row r="24" spans="2:8" ht="18.649999999999999" customHeight="1">
      <c r="B24" s="17">
        <v>21</v>
      </c>
      <c r="C24" s="18"/>
      <c r="D24" s="18"/>
      <c r="E24" s="18">
        <f t="shared" si="0"/>
        <v>0</v>
      </c>
      <c r="F24" s="18">
        <f>IF(OR(G24="U",G24="K",G24="F",G24="B"),Allgemeine_Informationen!$C$7,Dezember!D24-Dezember!C24-Dezember!E24)</f>
        <v>0</v>
      </c>
      <c r="G24" s="19"/>
      <c r="H24" s="20"/>
    </row>
    <row r="25" spans="2:8" ht="18.649999999999999" customHeight="1">
      <c r="B25" s="17">
        <v>22</v>
      </c>
      <c r="C25" s="18"/>
      <c r="D25" s="18"/>
      <c r="E25" s="18">
        <f t="shared" si="0"/>
        <v>0</v>
      </c>
      <c r="F25" s="18">
        <f>IF(OR(G25="U",G25="K",G25="F",G25="B"),Allgemeine_Informationen!$C$7,Dezember!D25-Dezember!C25-Dezember!E25)</f>
        <v>0</v>
      </c>
      <c r="G25" s="19"/>
      <c r="H25" s="20"/>
    </row>
    <row r="26" spans="2:8" ht="18.649999999999999" customHeight="1">
      <c r="B26" s="17">
        <v>23</v>
      </c>
      <c r="C26" s="18"/>
      <c r="D26" s="18"/>
      <c r="E26" s="18">
        <f t="shared" si="0"/>
        <v>0</v>
      </c>
      <c r="F26" s="18">
        <f>IF(OR(G26="U",G26="K",G26="F",G26="B"),Allgemeine_Informationen!$C$7,Dezember!D26-Dezember!C26-Dezember!E26)</f>
        <v>0</v>
      </c>
      <c r="G26" s="19"/>
      <c r="H26" s="20"/>
    </row>
    <row r="27" spans="2:8" ht="18.649999999999999" customHeight="1">
      <c r="B27" s="17">
        <v>24</v>
      </c>
      <c r="C27" s="18"/>
      <c r="D27" s="18"/>
      <c r="E27" s="18">
        <f t="shared" si="0"/>
        <v>0</v>
      </c>
      <c r="F27" s="18">
        <f>IF(OR(G27="U",G27="K",G27="F",G27="B"),Allgemeine_Informationen!$C$7,Dezember!D27-Dezember!C27-Dezember!E27)</f>
        <v>0</v>
      </c>
      <c r="G27" s="19"/>
      <c r="H27" s="20"/>
    </row>
    <row r="28" spans="2:8" ht="18.649999999999999" customHeight="1">
      <c r="B28" s="17">
        <v>25</v>
      </c>
      <c r="C28" s="18"/>
      <c r="D28" s="18"/>
      <c r="E28" s="18">
        <f t="shared" si="0"/>
        <v>0</v>
      </c>
      <c r="F28" s="18">
        <f>IF(OR(G28="U",G28="K",G28="F",G28="B"),Allgemeine_Informationen!$C$7,Dezember!D28-Dezember!C28-Dezember!E28)</f>
        <v>0</v>
      </c>
      <c r="G28" s="19"/>
      <c r="H28" s="20" t="s">
        <v>52</v>
      </c>
    </row>
    <row r="29" spans="2:8" ht="18.649999999999999" customHeight="1">
      <c r="B29" s="17">
        <v>26</v>
      </c>
      <c r="C29" s="18"/>
      <c r="D29" s="18"/>
      <c r="E29" s="18">
        <f t="shared" si="0"/>
        <v>0</v>
      </c>
      <c r="F29" s="18">
        <f>IF(OR(G29="U",G29="K",G29="F",G29="B"),Allgemeine_Informationen!$C$7,Dezember!D29-Dezember!C29-Dezember!E29)</f>
        <v>0.125</v>
      </c>
      <c r="G29" s="19" t="s">
        <v>30</v>
      </c>
      <c r="H29" s="20" t="s">
        <v>53</v>
      </c>
    </row>
    <row r="30" spans="2:8" ht="18.649999999999999" customHeight="1">
      <c r="B30" s="17">
        <v>27</v>
      </c>
      <c r="C30" s="18"/>
      <c r="D30" s="18"/>
      <c r="E30" s="18">
        <f t="shared" si="0"/>
        <v>0</v>
      </c>
      <c r="F30" s="18">
        <f>IF(OR(G30="U",G30="K",G30="F",G30="B"),Allgemeine_Informationen!$C$7,Dezember!D30-Dezember!C30-Dezember!E30)</f>
        <v>0</v>
      </c>
      <c r="G30" s="19"/>
      <c r="H30" s="20"/>
    </row>
    <row r="31" spans="2:8" ht="18.649999999999999" customHeight="1">
      <c r="B31" s="17">
        <v>28</v>
      </c>
      <c r="C31" s="18"/>
      <c r="D31" s="18"/>
      <c r="E31" s="18">
        <f t="shared" si="0"/>
        <v>0</v>
      </c>
      <c r="F31" s="18">
        <f>IF(OR(G31="U",G31="K",G31="F",G31="B"),Allgemeine_Informationen!$C$7,Dezember!D31-Dezember!C31-Dezember!E31)</f>
        <v>0</v>
      </c>
      <c r="G31" s="19"/>
      <c r="H31" s="20"/>
    </row>
    <row r="32" spans="2:8" ht="18.649999999999999" customHeight="1">
      <c r="B32" s="17">
        <v>29</v>
      </c>
      <c r="C32" s="18"/>
      <c r="D32" s="18"/>
      <c r="E32" s="18">
        <f t="shared" si="0"/>
        <v>0</v>
      </c>
      <c r="F32" s="18">
        <f>IF(OR(G32="U",G32="K",G32="F",G32="B"),Allgemeine_Informationen!$C$7,Dezember!D32-Dezember!C32-Dezember!E32)</f>
        <v>0</v>
      </c>
      <c r="G32" s="19"/>
      <c r="H32" s="20"/>
    </row>
    <row r="33" spans="1:8" ht="18.649999999999999" customHeight="1">
      <c r="B33" s="17">
        <v>30</v>
      </c>
      <c r="C33" s="18"/>
      <c r="D33" s="18"/>
      <c r="E33" s="18">
        <f t="shared" si="0"/>
        <v>0</v>
      </c>
      <c r="F33" s="18">
        <f>IF(OR(G33="U",G33="K",G33="F",G33="B"),Allgemeine_Informationen!$C$7,Dezember!D33-Dezember!C33-Dezember!E33)</f>
        <v>0</v>
      </c>
      <c r="G33" s="19"/>
      <c r="H33" s="20"/>
    </row>
    <row r="34" spans="1:8" ht="18.649999999999999" customHeight="1">
      <c r="B34" s="17">
        <v>31</v>
      </c>
      <c r="C34" s="18">
        <v>0.44791666666666669</v>
      </c>
      <c r="D34" s="18">
        <v>0.46875</v>
      </c>
      <c r="E34" s="18">
        <f t="shared" si="0"/>
        <v>0</v>
      </c>
      <c r="F34" s="18">
        <f>IF(OR(G34="U",G34="K",G34="F",G34="B"),Allgemeine_Informationen!$C$7,Dezember!D34-Dezember!C34-Dezember!E34)</f>
        <v>2.0833333333333315E-2</v>
      </c>
      <c r="G34" s="19"/>
      <c r="H34" s="20" t="s">
        <v>151</v>
      </c>
    </row>
    <row r="35" spans="1:8" ht="18.649999999999999" customHeight="1">
      <c r="C35" s="35" t="s">
        <v>32</v>
      </c>
      <c r="D35" s="35"/>
      <c r="E35" s="35"/>
      <c r="F35" s="18">
        <f>SUM(F4:F34)</f>
        <v>2.4062500000000004</v>
      </c>
      <c r="G35" s="13">
        <f>COUNTIFS(G4:G34,"U")</f>
        <v>0</v>
      </c>
    </row>
    <row r="36" spans="1:8" ht="18.649999999999999" customHeight="1">
      <c r="C36" s="36" t="s">
        <v>33</v>
      </c>
      <c r="D36" s="36"/>
      <c r="E36" s="36"/>
      <c r="F36" s="18">
        <f>Allgemeine_Informationen!C7*Allgemeine_Informationen!F15</f>
        <v>2.625</v>
      </c>
    </row>
    <row r="37" spans="1:8" ht="18.649999999999999" customHeight="1">
      <c r="C37" s="36" t="s">
        <v>34</v>
      </c>
      <c r="D37" s="36"/>
      <c r="E37" s="36"/>
      <c r="F37" s="18">
        <f>November!F38</f>
        <v>5.4166666666666679</v>
      </c>
    </row>
    <row r="38" spans="1:8" ht="18.649999999999999" customHeight="1">
      <c r="C38" s="37" t="s">
        <v>35</v>
      </c>
      <c r="D38" s="37"/>
      <c r="E38" s="37"/>
      <c r="F38" s="18">
        <f>F35-F36+F37</f>
        <v>5.1979166666666679</v>
      </c>
    </row>
    <row r="39" spans="1:8" ht="18.649999999999999" customHeight="1">
      <c r="A39" s="21" t="s">
        <v>36</v>
      </c>
      <c r="B39" s="22"/>
      <c r="C39" s="23"/>
    </row>
    <row r="40" spans="1:8" ht="18.649999999999999" customHeight="1">
      <c r="A40" s="24" t="s">
        <v>37</v>
      </c>
      <c r="B40" s="13" t="s">
        <v>38</v>
      </c>
      <c r="C40" s="25" t="s">
        <v>39</v>
      </c>
    </row>
    <row r="41" spans="1:8" ht="18.649999999999999" customHeight="1">
      <c r="A41" s="24" t="s">
        <v>40</v>
      </c>
      <c r="B41" s="13" t="s">
        <v>38</v>
      </c>
      <c r="C41" s="25" t="s">
        <v>41</v>
      </c>
      <c r="E41" s="33" t="s">
        <v>42</v>
      </c>
      <c r="F41" s="33"/>
      <c r="G41" s="33"/>
      <c r="H41" s="33"/>
    </row>
    <row r="42" spans="1:8" ht="18.649999999999999" customHeight="1">
      <c r="A42" s="24" t="s">
        <v>30</v>
      </c>
      <c r="B42" s="13" t="s">
        <v>38</v>
      </c>
      <c r="C42" s="25" t="s">
        <v>43</v>
      </c>
      <c r="E42" s="26"/>
      <c r="F42" s="26"/>
      <c r="G42" s="26"/>
      <c r="H42" s="26"/>
    </row>
    <row r="43" spans="1:8" ht="18.649999999999999" customHeight="1">
      <c r="A43" s="27" t="s">
        <v>31</v>
      </c>
      <c r="B43" s="28" t="s">
        <v>38</v>
      </c>
      <c r="C43" s="29" t="s">
        <v>44</v>
      </c>
      <c r="E43" s="33" t="s">
        <v>45</v>
      </c>
      <c r="F43" s="33"/>
      <c r="G43" s="33"/>
      <c r="H43" s="33"/>
    </row>
    <row r="44" spans="1:8" ht="18.649999999999999" customHeight="1"/>
  </sheetData>
  <mergeCells count="8">
    <mergeCell ref="E41:H41"/>
    <mergeCell ref="E43:H43"/>
    <mergeCell ref="C1:E1"/>
    <mergeCell ref="G1:H1"/>
    <mergeCell ref="C35:E35"/>
    <mergeCell ref="C36:E36"/>
    <mergeCell ref="C37:E37"/>
    <mergeCell ref="C38:E38"/>
  </mergeCells>
  <pageMargins left="0.17716535433070865" right="0.30196850393700791" top="0.35433070866141736" bottom="0.3334645669291339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Allgemeine_Informationen</vt:lpstr>
      <vt:lpstr>Juli</vt:lpstr>
      <vt:lpstr>August</vt:lpstr>
      <vt:lpstr>September</vt:lpstr>
      <vt:lpstr>Oktober</vt:lpstr>
      <vt:lpstr>November</vt:lpstr>
      <vt:lpstr>Dezember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Peschke</dc:creator>
  <cp:lastModifiedBy>lukas</cp:lastModifiedBy>
  <cp:revision>7</cp:revision>
  <dcterms:created xsi:type="dcterms:W3CDTF">2020-01-13T09:57:57Z</dcterms:created>
  <dcterms:modified xsi:type="dcterms:W3CDTF">2022-12-31T10:23:58Z</dcterms:modified>
</cp:coreProperties>
</file>