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keno/Library/Mobile Documents/com~apple~CloudDocs/Documents/Christian-Albrechts-Universität zu Kiel/Hochschulpolitik/Studierendenparlament/Sitzungsunterlagen/Sitzungsunterlagen 2024:25/11. Sitzung 2025-06-16/"/>
    </mc:Choice>
  </mc:AlternateContent>
  <xr:revisionPtr revIDLastSave="0" documentId="13_ncr:1_{2985E5B9-6896-A149-BF88-57C8A22D228F}" xr6:coauthVersionLast="47" xr6:coauthVersionMax="47" xr10:uidLastSave="{00000000-0000-0000-0000-000000000000}"/>
  <bookViews>
    <workbookView xWindow="0" yWindow="760" windowWidth="30200" windowHeight="18880" activeTab="1" xr2:uid="{00000000-000D-0000-FFFF-FFFF00000000}"/>
  </bookViews>
  <sheets>
    <sheet name="Übersicht" sheetId="1" r:id="rId1"/>
    <sheet name="Anträge" sheetId="2" r:id="rId2"/>
    <sheet name="Anzahl &amp; Beträge" sheetId="3" r:id="rId3"/>
  </sheets>
  <definedNames>
    <definedName name="_xlnm.Print_Area" localSheetId="0">Übersicht!$A$1:$F$33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0" i="2" l="1"/>
  <c r="O149" i="2"/>
  <c r="O148" i="2"/>
  <c r="O147" i="2"/>
  <c r="O146" i="2"/>
  <c r="O145" i="2"/>
  <c r="O144" i="2"/>
  <c r="O143" i="2"/>
  <c r="O142" i="2"/>
  <c r="O141" i="2"/>
  <c r="O140" i="2"/>
  <c r="O139" i="2"/>
  <c r="O138" i="2"/>
  <c r="O137" i="2"/>
  <c r="O136" i="2"/>
  <c r="B13" i="1" s="1"/>
  <c r="B12" i="1" s="1"/>
  <c r="O135" i="2"/>
  <c r="O152" i="2" s="1"/>
  <c r="O134" i="2"/>
  <c r="O133" i="2"/>
  <c r="O132" i="2"/>
  <c r="F60" i="3"/>
  <c r="E60" i="3"/>
  <c r="D60" i="3"/>
  <c r="H152" i="2"/>
  <c r="O126" i="2"/>
  <c r="O129" i="2"/>
  <c r="O128" i="2"/>
  <c r="O127" i="2"/>
  <c r="O125" i="2"/>
  <c r="O124" i="2"/>
  <c r="O123" i="2"/>
  <c r="O122" i="2"/>
  <c r="O121" i="2"/>
  <c r="O120" i="2"/>
  <c r="O119" i="2"/>
  <c r="O118" i="2"/>
  <c r="O117" i="2"/>
  <c r="O116" i="2"/>
  <c r="O115" i="2"/>
  <c r="O114" i="2"/>
  <c r="O113" i="2"/>
  <c r="O112" i="2"/>
  <c r="O111" i="2"/>
  <c r="O110" i="2"/>
  <c r="O109" i="2"/>
  <c r="O108" i="2"/>
  <c r="O107" i="2"/>
  <c r="O106" i="2"/>
  <c r="O105" i="2"/>
  <c r="O104" i="2"/>
  <c r="O103" i="2"/>
  <c r="F59" i="3"/>
  <c r="E59" i="3"/>
  <c r="D59" i="3"/>
  <c r="O100" i="2"/>
  <c r="O99" i="2"/>
  <c r="O98" i="2"/>
  <c r="O97" i="2"/>
  <c r="O96" i="2"/>
  <c r="O95" i="2"/>
  <c r="O94" i="2"/>
  <c r="O93" i="2"/>
  <c r="O92" i="2"/>
  <c r="O91" i="2"/>
  <c r="O90" i="2"/>
  <c r="O89" i="2"/>
  <c r="O88" i="2"/>
  <c r="O87" i="2"/>
  <c r="O86" i="2"/>
  <c r="O85" i="2"/>
  <c r="O84" i="2"/>
  <c r="O83" i="2"/>
  <c r="O82" i="2"/>
  <c r="O81" i="2"/>
  <c r="O80" i="2"/>
  <c r="O79" i="2"/>
  <c r="O78" i="2"/>
  <c r="O77" i="2"/>
  <c r="O76" i="2"/>
  <c r="O75" i="2"/>
  <c r="O74" i="2"/>
  <c r="D58" i="3"/>
  <c r="E58" i="3"/>
  <c r="F58" i="3"/>
  <c r="D48" i="3"/>
  <c r="E48" i="3"/>
  <c r="F48" i="3"/>
  <c r="D49" i="3"/>
  <c r="E49" i="3"/>
  <c r="F49" i="3"/>
  <c r="D50" i="3"/>
  <c r="E50" i="3"/>
  <c r="F50" i="3"/>
  <c r="D51" i="3"/>
  <c r="E51" i="3"/>
  <c r="F51" i="3"/>
  <c r="D52" i="3"/>
  <c r="E52" i="3"/>
  <c r="F52" i="3"/>
  <c r="D53" i="3"/>
  <c r="E53" i="3"/>
  <c r="F53" i="3"/>
  <c r="D54" i="3"/>
  <c r="E54" i="3"/>
  <c r="F54" i="3"/>
  <c r="D55" i="3"/>
  <c r="E55" i="3"/>
  <c r="F55" i="3"/>
  <c r="D56" i="3"/>
  <c r="E56" i="3"/>
  <c r="F56" i="3"/>
  <c r="D57" i="3"/>
  <c r="E57" i="3"/>
  <c r="F57" i="3"/>
  <c r="F47" i="3"/>
  <c r="E47" i="3"/>
  <c r="O71" i="2"/>
  <c r="O70" i="2"/>
  <c r="E13" i="1"/>
  <c r="E12" i="1" s="1"/>
  <c r="E17" i="1"/>
  <c r="E16" i="1" s="1"/>
  <c r="O67" i="2"/>
  <c r="O66" i="2"/>
  <c r="O65" i="2"/>
  <c r="O64" i="2"/>
  <c r="O63" i="2"/>
  <c r="O62" i="2"/>
  <c r="O61" i="2"/>
  <c r="O60" i="2"/>
  <c r="O56" i="2"/>
  <c r="O57" i="2"/>
  <c r="J56" i="3"/>
  <c r="O31" i="2"/>
  <c r="O32" i="2"/>
  <c r="O33" i="2"/>
  <c r="O34" i="2"/>
  <c r="O35" i="2"/>
  <c r="O36" i="2"/>
  <c r="O37" i="2"/>
  <c r="O38" i="2"/>
  <c r="O39" i="2"/>
  <c r="O40" i="2"/>
  <c r="O41" i="2"/>
  <c r="O42" i="2"/>
  <c r="O43" i="2"/>
  <c r="O44" i="2"/>
  <c r="O45" i="2"/>
  <c r="O46" i="2"/>
  <c r="O47" i="2"/>
  <c r="O48" i="2"/>
  <c r="O49" i="2"/>
  <c r="O50" i="2"/>
  <c r="O51" i="2"/>
  <c r="O52" i="2"/>
  <c r="O53" i="2"/>
  <c r="O30" i="2"/>
  <c r="O20" i="2"/>
  <c r="O26" i="2"/>
  <c r="O27" i="2"/>
  <c r="O22" i="2"/>
  <c r="O23" i="2"/>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3" i="3"/>
  <c r="F4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3" i="3"/>
  <c r="D47" i="3"/>
  <c r="O18" i="2"/>
  <c r="O17" i="2"/>
  <c r="O16" i="2"/>
  <c r="O15" i="2"/>
  <c r="O24" i="2"/>
  <c r="O14" i="2"/>
  <c r="O9" i="2"/>
  <c r="B17" i="1"/>
  <c r="B16" i="1" s="1"/>
  <c r="O8" i="2"/>
  <c r="O7" i="2"/>
  <c r="O6" i="2"/>
  <c r="O25" i="2"/>
  <c r="O21" i="2"/>
  <c r="O12" i="2"/>
  <c r="O11" i="2"/>
  <c r="O10" i="2"/>
  <c r="D36" i="1"/>
  <c r="A36" i="1"/>
</calcChain>
</file>

<file path=xl/sharedStrings.xml><?xml version="1.0" encoding="utf-8"?>
<sst xmlns="http://schemas.openxmlformats.org/spreadsheetml/2006/main" count="1210" uniqueCount="470">
  <si>
    <t>Haushaltsausschuss des 82. Studierendenparlaments der Christian-Albrechts-Universität zu Kiel</t>
  </si>
  <si>
    <t xml:space="preserve">Die Unten stehende Übersicht entstammt dem Haushalt des 82. Studierendenparlaments der Christian-Albrechts-Universität zu Kiel und trift keinerlei Aussage über den aktuellen tatsächlichen Stand </t>
  </si>
  <si>
    <t>Stand: 01.07.2024</t>
  </si>
  <si>
    <t>Zuschüsse für Studentische Aktivitäten</t>
  </si>
  <si>
    <t>Zuschüsse für internationale Studierenden Vereine</t>
  </si>
  <si>
    <t>Titel 681 03</t>
  </si>
  <si>
    <t>Budget verblieben</t>
  </si>
  <si>
    <t>Budget gebunden</t>
  </si>
  <si>
    <t>Verplant</t>
  </si>
  <si>
    <t>Finanz- und Reisekostenanträge im Haushaltsjahr 2024/2025</t>
  </si>
  <si>
    <r>
      <t xml:space="preserve">StuPa.Sitzung.Antrag
</t>
    </r>
    <r>
      <rPr>
        <b/>
        <sz val="11"/>
        <rFont val="Calibri"/>
        <family val="2"/>
      </rPr>
      <t>82.</t>
    </r>
    <r>
      <rPr>
        <sz val="11"/>
        <rFont val="Calibri"/>
        <family val="2"/>
      </rPr>
      <t xml:space="preserve"> StuPa </t>
    </r>
    <r>
      <rPr>
        <b/>
        <sz val="11"/>
        <rFont val="Calibri"/>
        <family val="2"/>
      </rPr>
      <t xml:space="preserve">01. </t>
    </r>
    <r>
      <rPr>
        <sz val="11"/>
        <rFont val="Calibri"/>
        <family val="2"/>
      </rPr>
      <t xml:space="preserve">Sitzung </t>
    </r>
    <r>
      <rPr>
        <b/>
        <sz val="11"/>
        <rFont val="Calibri"/>
        <family val="2"/>
      </rPr>
      <t>01.</t>
    </r>
    <r>
      <rPr>
        <sz val="11"/>
        <rFont val="Calibri"/>
        <family val="2"/>
      </rPr>
      <t xml:space="preserve"> Antrag</t>
    </r>
  </si>
  <si>
    <t>R = Reisekosten
F = Finanzantrag</t>
  </si>
  <si>
    <t>681 01
681 03</t>
  </si>
  <si>
    <t>Studentische Aktivitäten
Internationale Studierende</t>
  </si>
  <si>
    <t>Antragsnummer</t>
  </si>
  <si>
    <t>Antragsart</t>
  </si>
  <si>
    <t>Topf</t>
  </si>
  <si>
    <t>Name des Topf</t>
  </si>
  <si>
    <t>Antragssteller*in</t>
  </si>
  <si>
    <t>Antragsdatum</t>
  </si>
  <si>
    <t>Anlass des Antrags</t>
  </si>
  <si>
    <t>beantragte Summe</t>
  </si>
  <si>
    <t>Vorschuss</t>
  </si>
  <si>
    <t>Abstimmung [Ja/Nein/Enthaltung]</t>
  </si>
  <si>
    <t>Vorgeschlagener Betrag des HHA</t>
  </si>
  <si>
    <t>Vorschlag: En bloc - Abstimmung</t>
  </si>
  <si>
    <t>Stupa Beschluss [1,leer,andere Betrag]</t>
  </si>
  <si>
    <t>Status "gebunden"</t>
  </si>
  <si>
    <t>Kommentare [ggf. Auflagen]:</t>
  </si>
  <si>
    <t>*Protokoll der konstituierenden Sitzung vom 16.07.2024 (18:00-19:21 Uhr); Anwesende: Ole-Christopher Richter, Alva Meise, Kim Tollgaard-Schmidt, Daniel Mäckelmann     Gäste:  Kenan Bilen,  Max  Härtel</t>
  </si>
  <si>
    <t>Wahl eines*r Vorsitzenden</t>
  </si>
  <si>
    <t>Kim Tollgaard-Schmidt</t>
  </si>
  <si>
    <t>82.01.01</t>
  </si>
  <si>
    <t>F</t>
  </si>
  <si>
    <t>681 01</t>
  </si>
  <si>
    <t>Studentische Aktivitäten</t>
  </si>
  <si>
    <t>Nils Jungehülsing (HSG gegen Antisemitismus)</t>
  </si>
  <si>
    <t>N</t>
  </si>
  <si>
    <t>4/0/0</t>
  </si>
  <si>
    <t>82.01.02</t>
  </si>
  <si>
    <t>Sunny Marko Lorenz (aCAUnion)</t>
  </si>
  <si>
    <t>Zuschuss Chornoten</t>
  </si>
  <si>
    <t>82.01.03</t>
  </si>
  <si>
    <t>Maarten Maschek (HSG Internationaler Jugendverein)</t>
  </si>
  <si>
    <t>Zuschuss Sommercamp</t>
  </si>
  <si>
    <t>Nicht förderungswürdig, da die Veranstaltung nicht in Kiel stattfindet, § 19 Abs. 2 lit. c) ZuR-RL, Abstimmung über Vertagung: 4/0/0 (Hinweis an die DIDF, dass die Studierenden von der Uni Kiel einen Reisekostenantrag stellen können, da der Antrag in seiner jetzigen fassung (Veranstaltungsort nicht in Kiel, etc) nicht förderungswürdig wäre)</t>
  </si>
  <si>
    <t>82.01.04</t>
  </si>
  <si>
    <t>Nadine Hirth (ELSA Kiel)</t>
  </si>
  <si>
    <t>Zuschuss Fahrt</t>
  </si>
  <si>
    <t>Nicht förderungswürdig, da die Veranstaltung nicht in Kiel stattfindet, § 19 Abs. 2 lit. c) ZuR-RL. Eine Person kann für die Gesamtheit der 16 Personen einen Reisekostenantrag stellen, samt Kostenvoranschlag und TeilnehmerInnen-Liste, damit die zu Stande gekommenen Kosten aufgeschlüsselt werden können. Abstimmung für die Mitteilung an die HSG und Vertagung: 4/0/0</t>
  </si>
  <si>
    <t>82.01.05</t>
  </si>
  <si>
    <t>Hakar Malka (EmBIPoC)</t>
  </si>
  <si>
    <t>Summe:</t>
  </si>
  <si>
    <t xml:space="preserve"> </t>
  </si>
  <si>
    <t>FS Name</t>
  </si>
  <si>
    <t>Agrar- und Ernährungswissenschaften</t>
  </si>
  <si>
    <t>Anglistik/Romanistik</t>
  </si>
  <si>
    <t>Biochemie</t>
  </si>
  <si>
    <t>Biologie</t>
  </si>
  <si>
    <t>Chemie</t>
  </si>
  <si>
    <t>Deutsch/Medien</t>
  </si>
  <si>
    <t>Linguistik/Phoenetik (Ehem. Emp. Sprachwissenschaften)</t>
  </si>
  <si>
    <t>Empirische Kulturwissenschaften (Ehem. Eur. Ethnologie)</t>
  </si>
  <si>
    <t>Frisitik</t>
  </si>
  <si>
    <t>Geopgraphie</t>
  </si>
  <si>
    <t>Geophysik</t>
  </si>
  <si>
    <t>Geowisseschaften</t>
  </si>
  <si>
    <t>Geschichte</t>
  </si>
  <si>
    <t>Informatik</t>
  </si>
  <si>
    <t>Ingenieurwissenschaften</t>
  </si>
  <si>
    <t>Jura</t>
  </si>
  <si>
    <t>Klassische Archäologie</t>
  </si>
  <si>
    <t>Klassische Philologie</t>
  </si>
  <si>
    <t>Kunst Lehramt</t>
  </si>
  <si>
    <t>Kunstgeschichte</t>
  </si>
  <si>
    <t>Mathematik</t>
  </si>
  <si>
    <t>Medizin</t>
  </si>
  <si>
    <t>Migration und Diversität</t>
  </si>
  <si>
    <t>Musikwissenschaft</t>
  </si>
  <si>
    <t>Skandinavistik/Dänisch Lehramt</t>
  </si>
  <si>
    <t>Orientalistik (Islamwissenschaften)</t>
  </si>
  <si>
    <t>Pädagogik</t>
  </si>
  <si>
    <t>Pharmazie</t>
  </si>
  <si>
    <t>Philosophie</t>
  </si>
  <si>
    <t>Physik</t>
  </si>
  <si>
    <t>Physik des Erdsystems</t>
  </si>
  <si>
    <t>Psychologie</t>
  </si>
  <si>
    <t>School of Sustainability (EnviroSci)</t>
  </si>
  <si>
    <t>Slavistik</t>
  </si>
  <si>
    <t>Soziologie/Politikwissenschaften</t>
  </si>
  <si>
    <t>Sport</t>
  </si>
  <si>
    <t>Theologie (Evangelisch)</t>
  </si>
  <si>
    <t>Ur- und Frühgeschichte</t>
  </si>
  <si>
    <t>Wirtschaft und Politik (Lehramt)</t>
  </si>
  <si>
    <t>Wirtschafts- und Sozialwissenschaften</t>
  </si>
  <si>
    <t>Zahnmedizin</t>
  </si>
  <si>
    <t>HSG gegen Antisemitismus</t>
  </si>
  <si>
    <t>aCAUnion</t>
  </si>
  <si>
    <r>
      <t xml:space="preserve">Kostenvoranschlag/kalkulation wird benötigt, damit nachvollzogen werden kann, wie diese sich zusammensetzten. Begründung für das hohe Honorar (besondere Expertise etc) und Übernachtungskosten wird ebenfalls benötigt. Abstimmung über Vertagung: 4/0/0 
</t>
    </r>
    <r>
      <rPr>
        <sz val="11"/>
        <color rgb="FFFF0000"/>
        <rFont val="Calibri"/>
        <family val="2"/>
      </rPr>
      <t>Auf der Sitzung des Studierendenparlaments am 29.07.2024 mit 12/0/1 beschlossen</t>
    </r>
  </si>
  <si>
    <t>HSG EmBIPoC</t>
  </si>
  <si>
    <t>82.02.01</t>
  </si>
  <si>
    <t>Julia Rosin (Bündnis Zivile Seenotrettung)</t>
  </si>
  <si>
    <t>Zuschuss Konzert</t>
  </si>
  <si>
    <t>3/0/0</t>
  </si>
  <si>
    <t>Nach § 19 I lit. b ZuRRl förderungswürdig</t>
  </si>
  <si>
    <t>82.02.02</t>
  </si>
  <si>
    <t>Lisa Vieweg (Refugee Law Clinic)</t>
  </si>
  <si>
    <t>Zuschuss Honorare</t>
  </si>
  <si>
    <t>82.02.03</t>
  </si>
  <si>
    <t>Zuschuss Erstibeutel</t>
  </si>
  <si>
    <t>0/3/0</t>
  </si>
  <si>
    <t>Bündnis Zivile Seenotrettung</t>
  </si>
  <si>
    <t>Refugee Law Clinic</t>
  </si>
  <si>
    <t xml:space="preserve">*Protokoll der 2. Sitzung vom 04.09.2024 (18:00-18:27 Uhr); Anwesende: Ole-Christopher Richter, Kim Tollgaard-Schmidt, Daniel Mäckelmann     Gäste: </t>
  </si>
  <si>
    <t>82.02.04</t>
  </si>
  <si>
    <t>Janosch Müller-Hillebrand (KriSe)</t>
  </si>
  <si>
    <t>Zuschuss Werbung</t>
  </si>
  <si>
    <t>Auf der Sitzung des Studierendenparlaments am 16.09.2024 mit 11/0/3 beschlossen</t>
  </si>
  <si>
    <r>
      <t xml:space="preserve">Nicht förderungswürdig, da nach § 7 I 1 ZuRRl laufende Arbeit der Fachschaft. Auflage an die WiSo Fachschaft: Den Antrag über § 21 ZuRRl als Härtefallantrag an den StuPa stellen.
</t>
    </r>
    <r>
      <rPr>
        <sz val="11"/>
        <color rgb="FFFF0000"/>
        <rFont val="Calibri"/>
        <family val="2"/>
      </rPr>
      <t>Auf der Sitzung des Studierendenparlaments am 16.09.2024 mit 6/5/3 beschlossen</t>
    </r>
  </si>
  <si>
    <t>82.03.01</t>
  </si>
  <si>
    <t>Luisa Furck (ZEBRA)</t>
  </si>
  <si>
    <t>Zuschuss Beamer</t>
  </si>
  <si>
    <t>82.03.05</t>
  </si>
  <si>
    <t>*Protokoll der 3. Sitzung vom 02.10.2024 (18:05-19:03 Uhr); Anwesende: Kim Tollgaard-Schmidt, Ole-Christopher Richter, Daniel Mäckelmann     Gäste: Fachschaft Sport</t>
  </si>
  <si>
    <t>Zuschuss Erstifahrt</t>
  </si>
  <si>
    <t>Die Beträge im Antrag stimmen mit den Berechnungen nach § 20 I ZuR-RL überein und das Verhältnis 1:4 Fachschaftler zu Erstsemestler wird nach § 20 II ZuR-RL nicht überschritten.</t>
  </si>
  <si>
    <t>82.03.02</t>
  </si>
  <si>
    <t>R</t>
  </si>
  <si>
    <t>Zuschuss Reisekosten</t>
  </si>
  <si>
    <t>82.03.04</t>
  </si>
  <si>
    <t>Die Rechnungen wurden nachgereicht und die 65 € pro Nacht teilen sich sowohl auf die Tagungsgebühren als auch auf die Übernachtungsgebühren auf und liegen somit im zu bewilligenden Rahmen.</t>
  </si>
  <si>
    <r>
      <rPr>
        <sz val="11"/>
        <color theme="1"/>
        <rFont val="Calibri"/>
        <family val="2"/>
      </rPr>
      <t>Der Haushaltsausschuss sieht keinerlei Mängel in dem Antrag oder in seiner Bewilligung durch den AStA.</t>
    </r>
    <r>
      <rPr>
        <sz val="11"/>
        <color rgb="FFFF0000"/>
        <rFont val="Calibri"/>
        <family val="2"/>
      </rPr>
      <t xml:space="preserve">
Auf der Sitzung des Allgemeinen Studierendenausschusses am 15.08.2024 mit 9/0/0 beschlossen</t>
    </r>
  </si>
  <si>
    <t>82.03.06</t>
  </si>
  <si>
    <t>82.03.07</t>
  </si>
  <si>
    <t>82.03.08</t>
  </si>
  <si>
    <t>Für die Begründung verweist der Haushaltsausschuss auf die Begründung von Antrag 82.03.02.</t>
  </si>
  <si>
    <t>Zuschuss Raummiete</t>
  </si>
  <si>
    <t>Nach der Auffassung des Haushaltsausschusses handelt es sich bei der Veranstaltung um eine Veranstaltung zur Unterstützung der geistigen und kulturellen Interessen der Studierenden handelt, gem. § 19 I Nr. 4 ZuR-RL.</t>
  </si>
  <si>
    <t>Die Kosten halten sich im Rahmen, auch wenn keine Angaben zur Anzahl der Tage gemacht wurde.</t>
  </si>
  <si>
    <t>Kaija Maus (Fachschaft Sport)</t>
  </si>
  <si>
    <t>Sönke Reeder (Fachschaft WiSo)</t>
  </si>
  <si>
    <t>Joschka Krause (Campusradio)</t>
  </si>
  <si>
    <t>Amine Ali (Fachschaft WiSo)</t>
  </si>
  <si>
    <t>Hannah Wittmaack (Fachschaft Zahnmedizin)</t>
  </si>
  <si>
    <t>Clara Weick (Fachschaft Geographie)</t>
  </si>
  <si>
    <t>Pauline Höhendorf und Hendrik Kutz (Junge DPG)</t>
  </si>
  <si>
    <t>82.03.03</t>
  </si>
  <si>
    <t>Die ZuR-RL sieht nicht die Bezuschussung von Reisen der Hochschulgruppen vor, da diese nicht unter das Wort „Dienstreisen“ fällt. Auch als Veranstaltung würde eine Bezuschussung nicht durchgehen, da die Campusmedientage nicht in Kiel stattfinden. Wir glauben aber trotzdem, dass der Antrag förderungswürdig ist, da man sich nicht in einer finanziellen Notlage befindet und auch keiner Fachschaft die Arbeit genommen wird. Zusätzlich fällt es analog zu § 19 I Nr. 4 ZuR-RL unter die kulturelle Belange der Studierenden. Somit setzen wir uns über die ZuR-RL hinweg und bewilligen diesen Antrag trotzdem.</t>
  </si>
  <si>
    <t>Dieser Antrag wurde bewilligt unter der Auflage, dass die Fachschaft WiSo eine Personenliste von 50 Leuten mit einem Verhältnis vom 1:4 Fachschaftlern zu Erstis gem. § 20 II ZuR-RL nachreicht. Dieser Betrag wurde gewählt, weil die Fachschaft keine Angaben zur Anzahl der Teilnehmer gemacht hat, obwohl dies für eine Bewilligung nach § 20 ZuR-RL maßgeblich ist. Nach unserer Einschätzung ist eine Personenliste von 50 Leuten eine realistische Anzahl und auch im Vergleich zu den anderen Anträgen nicht in einem zu großen Missverhältnis. Dies wurde auch in dem Sinne getan, dass eine Vertagung entgegen dem Willen der Fachschaft stünde. Es steht dem StuPa frei, den bewilligten Betrag mithilfe eines Änderungsantrags anzupassen.</t>
  </si>
  <si>
    <t xml:space="preserve">KriSe </t>
  </si>
  <si>
    <t>Campusradio</t>
  </si>
  <si>
    <t>ZEBRA</t>
  </si>
  <si>
    <t>Junge DPG</t>
  </si>
  <si>
    <t>WiSe 24/25</t>
  </si>
  <si>
    <t>SoSe 25</t>
  </si>
  <si>
    <t>SoSe 24</t>
  </si>
  <si>
    <t>Studierende dürfen pro Semester 750 Euro und Hochschulgruppen 5.000 Euro beantragen (Platz zum Liste führen)</t>
  </si>
  <si>
    <t>Hochschulgruppe</t>
  </si>
  <si>
    <t>Studierende</t>
  </si>
  <si>
    <t>Fachschaft können pro Haushaltsjahr (Oktober bis September) die Übernahme von zwölf Personenfahrten beantragen, wenn weniger als 6.000 € an Rücklagen vorhanden sind</t>
  </si>
  <si>
    <t>23/24</t>
  </si>
  <si>
    <t>24/25</t>
  </si>
  <si>
    <t>*Protokoll der 4. Sitzung vom 13.11.2024 (18:10-20:17 Uhr); Anwesende: Kim Tollgaard-Schmidt, Daniel Mäckelmann, Alva Meise     Gäste: Janes Schröder, Lukas Drescher</t>
  </si>
  <si>
    <t>82.04.01</t>
  </si>
  <si>
    <t>Wolf Müller (Fachschaft Ingeneurswissenschaften)</t>
  </si>
  <si>
    <t>Zuschuss für die Ersti-Fahrt</t>
  </si>
  <si>
    <t>2/0/1</t>
  </si>
  <si>
    <t>Nachjustierung in den Teilnehmer*innenzahlen, es waren 27 angemeldet, letztendlich sind aber nur 15 mitgefahren.</t>
  </si>
  <si>
    <t>82.04.02</t>
  </si>
  <si>
    <t>Annen Wiebke (Fachschaft Physik)</t>
  </si>
  <si>
    <t>BuFaTa in Mainz</t>
  </si>
  <si>
    <t>Diese Person hatte eine BahnCard, weshalb der Preis günstiger war.</t>
  </si>
  <si>
    <t>82.04.03</t>
  </si>
  <si>
    <t>Janosch Frederik (Fachschaft Physik)</t>
  </si>
  <si>
    <t>82.04.04</t>
  </si>
  <si>
    <t>Amélie Mink (Fachschaft Physik)</t>
  </si>
  <si>
    <t>82.04.05</t>
  </si>
  <si>
    <t>Leon Multerer (Fachschaft Physik)</t>
  </si>
  <si>
    <t>82.04.06</t>
  </si>
  <si>
    <t>Sonja Reinheimer (Fachschaft Physik)</t>
  </si>
  <si>
    <t>82.04.07</t>
  </si>
  <si>
    <t>Jan Schlevoigt (Fachschaft Physik)</t>
  </si>
  <si>
    <t>Die Person war schon in Mainz und hat die restlichen Fahrtkosten aus einer anderen Quelle gezahlt.</t>
  </si>
  <si>
    <t>82.04.08</t>
  </si>
  <si>
    <t>Alva Meise (Fachschaft Klassische Archäologie)</t>
  </si>
  <si>
    <t>IFaTa in Frankfurt</t>
  </si>
  <si>
    <t>82.04.09</t>
  </si>
  <si>
    <t>Pau Witt (Fachschaft Klassische Archäologie)</t>
  </si>
  <si>
    <t>82.04.10</t>
  </si>
  <si>
    <t>Tom Büchner (ReThinking Economics)</t>
  </si>
  <si>
    <t>Zuschlag für eine Filmvorführung</t>
  </si>
  <si>
    <t>In einer Mail wird noch darauf hingewiesen, dass bei Beträgen bis zu 150 Euro, sich direkt an den AStA gewandt werden kann.</t>
  </si>
  <si>
    <t>82.04.11</t>
  </si>
  <si>
    <t>Zuschuss zu Vorträgen (Honorar, Übernachtungskosten und Fahrtkosten externe Referierende)</t>
  </si>
  <si>
    <t>Die Übernachtungskosten von 81,90 Euro werden bewilligt, da das Hotel ausreichend im Vorraus und mit einer (für Vortragende) realistischen Lage gebucht wurde.</t>
  </si>
  <si>
    <t>82.04.12</t>
  </si>
  <si>
    <t>Zuschlag für eine Filmvorführung mit anschließender Diskussion</t>
  </si>
  <si>
    <t>100 Euro Honorar ergibt sich aus zwei extern Referierenden, die jeweils 50 Euro verlangt haben.</t>
  </si>
  <si>
    <t>82.04.13</t>
  </si>
  <si>
    <t>Zuschlag für eine Veranstaltung (Honorar und Bewerbung, und ein Reisekostenatrag für externe Referierende)</t>
  </si>
  <si>
    <t>Es wird hier auf die Möglichkeit hingewiesen, dass anstelle des DE Tickets ein SH Ticket in Höhe von 30 Euro und zwei Fahrten mit dem Bus für 4,80 Euro (Hin und Zurück zur Uni) genutzt werden kann.</t>
  </si>
  <si>
    <t>82.04.14</t>
  </si>
  <si>
    <t>Alina Englisch (Bündnis zivile Seenotrettung)</t>
  </si>
  <si>
    <t>Zuschlag zu einer Veranstaltung (Solikonzert, Reisekostenantrag für externe Referierende)</t>
  </si>
  <si>
    <t>82.04.15</t>
  </si>
  <si>
    <t>Zuschuss für Noten</t>
  </si>
  <si>
    <t>82.04.16</t>
  </si>
  <si>
    <t>Charlize Wegner (Fachschaft Psychologie)</t>
  </si>
  <si>
    <t>82.04.17</t>
  </si>
  <si>
    <t>Linn Schuback (Fachschaft Wirtschaft/Politik)</t>
  </si>
  <si>
    <t>82.04.18</t>
  </si>
  <si>
    <t>Amine Ali (Fachschaft Wirtschafts- und Sozialwissenschaften)</t>
  </si>
  <si>
    <t>Transportkosten für die Ersti-Fahrt</t>
  </si>
  <si>
    <t>1/0/2</t>
  </si>
  <si>
    <t>82.04.19</t>
  </si>
  <si>
    <t>Jascha Wittmaack (Fachschaft Wirtschafts- und Sozialwissenschaften)</t>
  </si>
  <si>
    <t>82.04.20</t>
  </si>
  <si>
    <t>Nils Schütze (Fachschaft Wirtschafts- und Sozialwissenschaften)</t>
  </si>
  <si>
    <t>82.04.21</t>
  </si>
  <si>
    <t>Rebecca Wichert (Fachschaft Wirtschafts- und Sozialwissenschaften)</t>
  </si>
  <si>
    <t>82.04.22</t>
  </si>
  <si>
    <t>Noah Rese (Fachschaft Wirtschafts- und Sozialwissenschaften)</t>
  </si>
  <si>
    <t>82.04.23</t>
  </si>
  <si>
    <t>Joana Baumann (Fachschaft Wirtschafts- und Sozialwissenschaften)</t>
  </si>
  <si>
    <t>Teilnahmegebühren für die BuFaTa</t>
  </si>
  <si>
    <t>Teilnahmegebühren sollten bei dem nächsten Antrag auf dem Reisekostenantrag beantragt werden. Bei den Teilnahmegebühren hat sich eine Differenz von 40 Euro ergeben.</t>
  </si>
  <si>
    <t>82.04.24</t>
  </si>
  <si>
    <t>Reisekosten zur BuFaTa Wuppertal</t>
  </si>
  <si>
    <t>GO Antrag auf Vertagung, da keine Person als Antragsteller*in angegeben ist: 3 Ja / 0 Nein / 0 Enthaltung</t>
  </si>
  <si>
    <t>GO Antrag auf Vertagung, da der Haushalt der Fachschaft womöglich die Grenze von 6000 Euro überschreitet, dies muss aber nochmal geprüft werden (Kontostandnachweise müssen gefordert werden): 3 Ja / 0 Nein / 0 Enthaltung</t>
  </si>
  <si>
    <t>ReThinking Economics</t>
  </si>
  <si>
    <t>Joshua Sieberg (ReThinking Economics)</t>
  </si>
  <si>
    <t>Joschka Krause (Students for Future)</t>
  </si>
  <si>
    <t>Students for Future</t>
  </si>
  <si>
    <t>Auf der Sitzung des Studierendenparlaments am 25.11.2024 mit 8/3/2 beschlossen</t>
  </si>
  <si>
    <t xml:space="preserve">*Protokoll der 5. Sitzung vom 03.12.2024 (18:05-18:24 Uhr); Anwesende: Kim Tollgaard-Schmidt, Daniel Mäckelmann, Alva Meise, Ole Geberbauer     Gäste: </t>
  </si>
  <si>
    <t>82.05.01 (82.04.15)</t>
  </si>
  <si>
    <t>82.05.02 (82.04.16)</t>
  </si>
  <si>
    <t>Begründung und Anmerkungen: Die Veranstaltung unterstützt durch ihr Format die kulturellen Interessen der Studierenden nach § 19 I Nr. 4 Alt. 2 ZuRRl und ist somit förderungswürdig. Diesmal enthält der Antrag auch keine formellen Fehler. Der Haushaltsausschuss spricht sich daher für die Förderung aus.</t>
  </si>
  <si>
    <t>Begründung und Anmerkungen: Nach § 20 I ZuRRl ist der Finanzantrag förderungswürdig, da das Verhältnis auch hier stimmt. Die Tagesgäste sind zwar nur einen Tag da gewesen, aber auch sie waren auf Betreuung angewiesen und somit von der Rechnung erfasst. Auch die Rücklagen liegen nach § 7 VI ZuRRl unter 6.000 €. Demnach spricht sich der Haushaltsausschuss für die Förderung aus.</t>
  </si>
  <si>
    <t>Spätes Antragsdatum nicht selbstverschuldet, da der Antrag für die Reisekosten zeurst bei der Stadt gestellt wurde, nachdem dieser abgelehnt wurde, hat die HSG den Antrag beim Haushaltsausschuss gestellt</t>
  </si>
  <si>
    <t>82.06.01</t>
  </si>
  <si>
    <t>Anna Ciemnyjewski (Fachschaft Kunstgeschichte)</t>
  </si>
  <si>
    <t>BuFaTa Heidelberg</t>
  </si>
  <si>
    <t>5/0/0</t>
  </si>
  <si>
    <t>82.06.02</t>
  </si>
  <si>
    <t>Daphne Velders (Fachschaft Kunstgeschichte)</t>
  </si>
  <si>
    <t>82.06.03</t>
  </si>
  <si>
    <t>Hendrikje Hops (Fachschaft Kunstgeschichte)</t>
  </si>
  <si>
    <t>82.06.04</t>
  </si>
  <si>
    <t>Amelie Rickers (Fachschaft Kunstgeschichte)</t>
  </si>
  <si>
    <t>82.06.05</t>
  </si>
  <si>
    <t>Amelie Anwand (Fachschaft Kunstgeschichte)</t>
  </si>
  <si>
    <t>Lara-Sophie Rohlf (Fachschaft Kunstgeschichte)</t>
  </si>
  <si>
    <t>82.06.07</t>
  </si>
  <si>
    <t>Jasmina Bajramovic (Fachschaft Kunstgeschichte)</t>
  </si>
  <si>
    <t>82.06.08</t>
  </si>
  <si>
    <t>Lea Richter(Fachschaft Kunstgeschichte)</t>
  </si>
  <si>
    <t>*Protokoll der 6. Sitzung vom 08.01.2025 (18:15-18:44 Uhr); Anwesende: Kim Tollgaard-Schmidt, Daniel Mäckelmann, Alva Meise, Ole Geberbauer, Ole-Christopher Richter      Gäste: Lea Richter, Amelie Rickers</t>
  </si>
  <si>
    <t>82.06.06</t>
  </si>
  <si>
    <t>Titel 681 01</t>
  </si>
  <si>
    <t>Aktueller Stand der Titel "681 01 Zuschüsse für studentische Aktivitäten" und "681 03 Zuschüsse für internationale Studierendenvereine"</t>
  </si>
  <si>
    <t>Budget 24/25</t>
  </si>
  <si>
    <t>Budget 23/24</t>
  </si>
  <si>
    <t>Übertrag 23/24</t>
  </si>
  <si>
    <t>Begründung und Anmerkungen: Der Antrag wurde vorbildlich ausgefüllt, die Fahrtkosten sind unter 180 € pro Person, die Übernachtungskosten unter 60 € pro Nacht und Person und das Fachschaftskonto liegt deutlich unter 6000 €</t>
  </si>
  <si>
    <t>*Protokoll der 7. Sitzung vom 25.02.2025 (18:00-18:30 Uhr); Anwesende: Kim Tollgaard-Schmidt, Daniel Mäckelmann, Alva Meise, Ole Geberbauer      Gäste: Alexandra Lubennikova, Omar Keshk, Jazmin Garcia</t>
  </si>
  <si>
    <t>82.07.01</t>
  </si>
  <si>
    <t>Alexandra Lubennikova (Fachschaft School of Sustainability)</t>
  </si>
  <si>
    <t>Zuschuss Ersti Fahrt</t>
  </si>
  <si>
    <t>82.07.02</t>
  </si>
  <si>
    <t>Lina Nagel (Fachschaft Psychologie)</t>
  </si>
  <si>
    <t>Fachschaftsfahrt</t>
  </si>
  <si>
    <t>Siehe 82.06.01</t>
  </si>
  <si>
    <t>Antrag auf Vertagung, um den Zweck und die Aktivitäten der Fachschaftsfahrt noch zu klären. Daher wird bei der Fachschaft Psychologie nachgefragt. (4/0/0)</t>
  </si>
  <si>
    <t>*Protokoll der 8. Sitzung vom 26.03.2025 (18:13-18:58 Uhr); Anwesende: Kim Tollgaard-Schmidt, Daniel Mäckelmann, Ole-Christopher Richter, Ole Geberbauer      Gäste: Helene Reuter, Lisa Mittag</t>
  </si>
  <si>
    <t>82.08.01</t>
  </si>
  <si>
    <t>82.08.02</t>
  </si>
  <si>
    <t>82.08.03</t>
  </si>
  <si>
    <t>82.08.04</t>
  </si>
  <si>
    <t>82.08.05</t>
  </si>
  <si>
    <t>82.08.06</t>
  </si>
  <si>
    <t>82.08.07</t>
  </si>
  <si>
    <t>82.08.08</t>
  </si>
  <si>
    <t>82.08.09</t>
  </si>
  <si>
    <t>82.08.10</t>
  </si>
  <si>
    <t>82.08.11</t>
  </si>
  <si>
    <t>82.08.12</t>
  </si>
  <si>
    <t>82.08.13</t>
  </si>
  <si>
    <t>82.08.14</t>
  </si>
  <si>
    <t>82.08.15</t>
  </si>
  <si>
    <t>82.08.16</t>
  </si>
  <si>
    <t>82.08.17</t>
  </si>
  <si>
    <t>82.08.18</t>
  </si>
  <si>
    <t>82.08.19</t>
  </si>
  <si>
    <t>82.08.20</t>
  </si>
  <si>
    <t>82.08.21</t>
  </si>
  <si>
    <t>82.08.22</t>
  </si>
  <si>
    <t>82.08.23</t>
  </si>
  <si>
    <t>82.08.24</t>
  </si>
  <si>
    <t>82.08.25</t>
  </si>
  <si>
    <t>Der Zweck und die Aktivitäten waren dem HHA nicht ersichtlich und der Versuch die Antragsstellerin anzurufen war erfolglos. Deswegen kann der HHA zu diesem Zeitpunkt die Fahrt nicht genau einordnen und somit auch nicht entscheiden, ob der Antrag förderungswürdig ist oder nicht.</t>
  </si>
  <si>
    <t>0/4/0</t>
  </si>
  <si>
    <t>Dient der Förderung politische Bildung und des staatsbürgerlichen 
Verantwortungsbewusstseins.</t>
  </si>
  <si>
    <t>Joshua Sieberg (Rethinking Economics)</t>
  </si>
  <si>
    <t>Zuschuss Honorar</t>
  </si>
  <si>
    <t>BuFaTas sind toll, Antrag formal richtig; dient der Pflege der überregionalen Beziehungen der Studierendenschaft.</t>
  </si>
  <si>
    <t>Siehe Antrag 82.08.18</t>
  </si>
  <si>
    <t>Anna Figoli (Fachschaft Geschichte)</t>
  </si>
  <si>
    <t>Lana Ringsleben (Fachschaft Geschichte)</t>
  </si>
  <si>
    <t>Betül Dogan (Fachschaft Geschichte)</t>
  </si>
  <si>
    <t>Esther Matthews (Fachschaft Geschichte)</t>
  </si>
  <si>
    <t>Leon Sievers (Fachschaft Geschichte)</t>
  </si>
  <si>
    <t>Lisa Mittag (Fachschaft Geschichte)</t>
  </si>
  <si>
    <t>Svea Petersen (Fachschaft Geschichte)</t>
  </si>
  <si>
    <t>Emil Szumodalsky (Fachschaft Geschichte)</t>
  </si>
  <si>
    <t>82.08.26</t>
  </si>
  <si>
    <t>Veranstaltung außerhalb Kiel, § 19 (3) Satz 2 – Höchstgrenze (600 €) eingehalten. Förderung int. Beziehungen &amp; politische Bildung</t>
  </si>
  <si>
    <t>Helene Reuter (ELSA Kiel e.V.)</t>
  </si>
  <si>
    <t>Fahrtkosten Den Haag</t>
  </si>
  <si>
    <t>Reisekosten Bayern MUN</t>
  </si>
  <si>
    <t>ELSA Kiel e.V.</t>
  </si>
  <si>
    <t>Alexandra Schröder (ISC e.V.)</t>
  </si>
  <si>
    <t>0/0/3</t>
  </si>
  <si>
    <t>Cara Spitzer (ISC e.V.)</t>
  </si>
  <si>
    <t>Nimra Khan (ISC e.V.)</t>
  </si>
  <si>
    <t>Mona Akbari (ISC e.V.)</t>
  </si>
  <si>
    <t>Leyal Choueib (ISC e.V.)</t>
  </si>
  <si>
    <t>Kaja Heins (ISC e.V.)</t>
  </si>
  <si>
    <t>Bendix Küsel (ISC e.V.)</t>
  </si>
  <si>
    <t>Jonathan Heyer (ISC e.V.)</t>
  </si>
  <si>
    <t>Lara Klein (ISC e.V.)</t>
  </si>
  <si>
    <t>Alexander Leewe (ISC e.V.)</t>
  </si>
  <si>
    <t>Emmy-Li Urban (ISC e.V.)</t>
  </si>
  <si>
    <t>Per Finn Petersen (ISC e.V.)</t>
  </si>
  <si>
    <t>Anna Gut (ISC e.V.)</t>
  </si>
  <si>
    <t>Maximilian Härtel (ISC e.V.)</t>
  </si>
  <si>
    <t>Alexander Krüger (ISC e.V.)</t>
  </si>
  <si>
    <t>Jonas Maaßan (ISC e.V.)</t>
  </si>
  <si>
    <t>Siehe Antrag 82.08.01</t>
  </si>
  <si>
    <r>
      <t xml:space="preserve">Sollten Hochschulgruppen hier wie Fachschaften behandeln und § 7 (2) sinngemäß anwenden (Begrenzung auf 12 Personenfahren pro Haushaltsjahr). Also 4 Anträge ablehnen? Unklar welche? StuPa soll entscheiden.
</t>
    </r>
    <r>
      <rPr>
        <sz val="11"/>
        <color rgb="FFFF0000"/>
        <rFont val="Calibri"/>
        <family val="2"/>
      </rPr>
      <t>Auf der Sitzung des Studierendenparlaments am 07.04.2025 mit 11/1/0 beschlossen</t>
    </r>
  </si>
  <si>
    <r>
      <t xml:space="preserve">Sehr kurzfristig gebucht (weniger als 24h), daher signifikant teurer
</t>
    </r>
    <r>
      <rPr>
        <sz val="11"/>
        <color rgb="FFFF0000"/>
        <rFont val="Calibri"/>
        <family val="2"/>
      </rPr>
      <t>Auf der Sitzung des Studierendenparlaments am 07.04.2025 mit 11/0/1 beschlossen</t>
    </r>
  </si>
  <si>
    <t>*Protokoll der 9. Sitzung vom 07.05.2025 (18:11-20:09 Uhr); Anwesende: Kim Sebastian Tollgaard-Schmidt, Daniel Mäckelmann, Lasse Tramann     Gäste: Lucy Abiaka, Finja Timm, Julia Rosin, Daniel Kaufmann, Hanna Suhr</t>
  </si>
  <si>
    <t>82.09.01</t>
  </si>
  <si>
    <t>82.09.02</t>
  </si>
  <si>
    <t>82.09.03</t>
  </si>
  <si>
    <t>82.09.04</t>
  </si>
  <si>
    <t>82.09.05</t>
  </si>
  <si>
    <t>82.09.06</t>
  </si>
  <si>
    <t>82.09.07</t>
  </si>
  <si>
    <t>82.09.08</t>
  </si>
  <si>
    <t>82.09.09</t>
  </si>
  <si>
    <t>82.09.10</t>
  </si>
  <si>
    <t>82.09.11</t>
  </si>
  <si>
    <t>82.09.12</t>
  </si>
  <si>
    <t>82.09.13</t>
  </si>
  <si>
    <t>82.09.14</t>
  </si>
  <si>
    <t>82.09.15</t>
  </si>
  <si>
    <t>82.09.16</t>
  </si>
  <si>
    <t>82.09.17</t>
  </si>
  <si>
    <t>82.09.18</t>
  </si>
  <si>
    <t>82.09.19</t>
  </si>
  <si>
    <t>82.09.20</t>
  </si>
  <si>
    <t>82.09.21</t>
  </si>
  <si>
    <t>Sunny Marko Lorenz (aCAUNION)</t>
  </si>
  <si>
    <t>Chorfreizeit</t>
  </si>
  <si>
    <t>Die Fahrt wird als Orientierungsfahrt analog behandelt, ansonsten hält sich alles im Rahmen gem. §§ 19 III 2, 20 ZuRRl.</t>
  </si>
  <si>
    <t>Tugba Yilmaz (FS Orientalistik)</t>
  </si>
  <si>
    <t>Filmvorführung</t>
  </si>
  <si>
    <t>Die Veranstaltung ist nach § 19 I Nr. 4 förderungswürdig, da es die kulturellen Interessen der Studierenden fördert. Dazu würde der Ausschuss empfehlen, dass sich nach dem Film kritisch damit auseinandergesetzt wird, um eine politische Willensbildung vollumfänglich zu garantieren.</t>
  </si>
  <si>
    <t>Julia Rosin (HSG Sea-Eye Kiel)</t>
  </si>
  <si>
    <t>Soli-Party</t>
  </si>
  <si>
    <t>Die Veranstaltung fördert mit ihrem Anfangsteil auf der Party durchaus die politische Bildung und des staatsbürgerlichen Verantwortungsbewusstseins der Studierenden sowie ihre Bereitschaft zum Einsatz für die Grund- und Menschenrechte und zur Toleranz auf der Grundlage der verfassungsmäßigen Ordnung und ist somit gem. § 19 I Nr. 2 ZuRRl förderungswürdig.</t>
  </si>
  <si>
    <t>Jan Schlevoigt (FS Physik)</t>
  </si>
  <si>
    <t>Die Frist von 6 Monaten nach § 6 II ZuRRl wurde hier gerade so noch eingehalten und sonst ist der Antrag materiell auch sauber. Daher ist er förderungswürdig.</t>
  </si>
  <si>
    <t>Frühjahresonzert</t>
  </si>
  <si>
    <t>Mit dem Antrag ist wie immer alles korrekt. Dieser fördert die kulturellen Interessen der Studierenden und ist somit gem. § 19 I Nr. 4 ZuRRl förderungswürdig.</t>
  </si>
  <si>
    <t xml:space="preserve">Die Beschlussfähigkeit war zwar etwas verwirrend, aber Daniel erklärte uns, dass für Jannek van Diepen nochmal neu geladen wurde, um die Beschlussfähigkeit zu gewährleisten und dass sein Antrag deswegen ein Tickchen später ankam. Ist somit alles koscher. </t>
  </si>
  <si>
    <t>Siehe Antrag 82.09.19</t>
  </si>
  <si>
    <t>Joschua Quotschalla (FS Informatik)</t>
  </si>
  <si>
    <t>Alexander Grille (FS Informatik)</t>
  </si>
  <si>
    <t>Jannek Matthies van Diepen (FS Informatik)</t>
  </si>
  <si>
    <t>Fahrtkosten KIF</t>
  </si>
  <si>
    <t>Fahrtkosten KaWuM</t>
  </si>
  <si>
    <t>Siehe Antrag 82.09.04</t>
  </si>
  <si>
    <t>Thea Zeeck (FS Ingenieurswissenschaften)</t>
  </si>
  <si>
    <t>Tilman Müller (FS Ingenieurswissenschaften)</t>
  </si>
  <si>
    <t>Vincent Petzsche (FS Ingenieurswissenschaften)</t>
  </si>
  <si>
    <t>BuFaTa Göttingen</t>
  </si>
  <si>
    <t>Die Anträge sind alle förderungswürdig. Einige Teilnehmende haben eine erheblich geringere Ticketgebühr, da sie neben der Bahncard auch noch Gutscheine verwendet haben.</t>
  </si>
  <si>
    <t>Siehe Antrag 82.09.08</t>
  </si>
  <si>
    <t>Sophie Ketschau (FS Zahnmedizin)</t>
  </si>
  <si>
    <t>Nina Weber (FS Zahnmedizin)</t>
  </si>
  <si>
    <t>Joana Witzel (FS Zahnmedizin)</t>
  </si>
  <si>
    <t>Adrianna Kargul (FS Zahnmedizin)</t>
  </si>
  <si>
    <t>Amelie Beppler (FS Zahnmedizin)</t>
  </si>
  <si>
    <t>Jennifer Kruppa (FS Zahnmedizin)</t>
  </si>
  <si>
    <t>Hanna Suhr (FS Zahnmedizin)</t>
  </si>
  <si>
    <t>Marthe Schmiederer (FS Zahnmedizin)</t>
  </si>
  <si>
    <t>Arndt Leicht (FS Zahnmedizin)</t>
  </si>
  <si>
    <t>Karl Weitbrecht (FS Zahnmedizin)</t>
  </si>
  <si>
    <t>HSG Sea-Eye Kiel</t>
  </si>
  <si>
    <t>11/0/1</t>
  </si>
  <si>
    <t>82-10-02</t>
  </si>
  <si>
    <t>82-10-03</t>
  </si>
  <si>
    <t>82-10-04</t>
  </si>
  <si>
    <t>82-10-05</t>
  </si>
  <si>
    <t>82-10-10</t>
  </si>
  <si>
    <t>82-10-11</t>
  </si>
  <si>
    <t>Das Protokoll scheint ziemlich fragwürdig. Anscheinend wurden Stimmen an Mitglieder übertragen, weil mit 14 Stimmen abgestimmt wird, obwohl nur 7 Mitglieder anwesend waren. Eine Stimmübertragung ist laut Orgasatzung nicht möglich, weshalb man die anwesenden Mitglieder an Stimmen nehmen müsste. Hierfür bräuchten sie jedoch 4 Mitglieder mehr, um Beschlussfähig zu sein. Auch ist es fraglich, ob die Fachschaft wirklich aus 19 und nicht aus 21 Mitgliedern besteht. Die Fachschaft sollte hierzu rechtzeitig eine Erklärung abliefern, aber hat dies nicht getan bzw. beruft sich auch darauf, dass der Antrag vertagt wird. Antrag wird mit 3/0/0 vertragt.</t>
  </si>
  <si>
    <t>Duygu Sarman (AStA Referat für Antirassismus)</t>
  </si>
  <si>
    <t>Daniel Kaufmann (AStA Referat für Fachschaften)</t>
  </si>
  <si>
    <t>Ehrenamtsball</t>
  </si>
  <si>
    <t>Veranstaltungskosten</t>
  </si>
  <si>
    <t>Jesse Cramer (HSG ISC eV)</t>
  </si>
  <si>
    <t>Lukas Drescher (UDP)</t>
  </si>
  <si>
    <t>Bewirtungskosten</t>
  </si>
  <si>
    <t>Auf der Sitzung des Studierendenparlaments am 19.05.2025 mit 10/0/2 beschlossen</t>
  </si>
  <si>
    <t>Auf der Sitzung des Studierendenparlaments am 19.05.2025 mit 13/0/0 beschlossen</t>
  </si>
  <si>
    <t>Auf der Sitzung des Studierendenparlaments am 19.05.2025 mit 11/1/1 beschlossen</t>
  </si>
  <si>
    <t>Auf der Sitzung des Studierendenparlaments am 19.05.2025 mit 9/1/2 beschlossen</t>
  </si>
  <si>
    <t>Auf der Sitzung des Studierendenparlaments am 19.05.2025 mit 9/2/2 beschlossen</t>
  </si>
  <si>
    <t>82.10.01</t>
  </si>
  <si>
    <t>82.10.02</t>
  </si>
  <si>
    <t>82.10.03</t>
  </si>
  <si>
    <t>82.10.04</t>
  </si>
  <si>
    <t>82.10.05</t>
  </si>
  <si>
    <t>82.10.06</t>
  </si>
  <si>
    <t>82.10.07</t>
  </si>
  <si>
    <t>82.10.08</t>
  </si>
  <si>
    <t>82.10.12</t>
  </si>
  <si>
    <t>82.10.13</t>
  </si>
  <si>
    <t>82.10.14</t>
  </si>
  <si>
    <t>82.10.15</t>
  </si>
  <si>
    <t>82.10.16</t>
  </si>
  <si>
    <t>82.10.17</t>
  </si>
  <si>
    <t>82.10.09 (82.09.04)</t>
  </si>
  <si>
    <t>82.10.10 (82.09.05)</t>
  </si>
  <si>
    <t>82.10.11 (82.09.06)</t>
  </si>
  <si>
    <t>Anne Miltenberger (HSG FemGeo)</t>
  </si>
  <si>
    <t>Anna Forsthövel (HSG Sea-Eye Kiel)</t>
  </si>
  <si>
    <t>Isabel Föllmer (FS Pharmazie)</t>
  </si>
  <si>
    <t>BuFaTa Tübingen</t>
  </si>
  <si>
    <t>Leonie Kuhrmann (FS Pharmazie)</t>
  </si>
  <si>
    <t>Nik-Angus Engwer (FS Pharmazie)</t>
  </si>
  <si>
    <t>Leon Eschenröder (FS Pharmazie)</t>
  </si>
  <si>
    <t>BuFaTa Bochum</t>
  </si>
  <si>
    <t>Amelie Rickers (FS Kunstgeschichte)</t>
  </si>
  <si>
    <t>Hanna Rickers (FS Kunstgeschichte)</t>
  </si>
  <si>
    <t>Hannah Röscher (FS Kunstgeschichte)</t>
  </si>
  <si>
    <t>Alva Meise (FS Klassische Archäologie)</t>
  </si>
  <si>
    <t>Ifata Wien</t>
  </si>
  <si>
    <t>Phine Dücker (FS Klassische Archäologie)</t>
  </si>
  <si>
    <t>Viktoria Marx (FS Klassische Archäologie)</t>
  </si>
  <si>
    <t>Tom Feldhoff (FS Klassische Archäologie)</t>
  </si>
  <si>
    <t>Mai-Ann Brede (FS Klassische Archäologie)</t>
  </si>
  <si>
    <t>*Protokoll der 10. Sitzung vom 04.06.2025 (18:47-19:30 Uhr); Anwesende: Kim Tollgaard-Schmidt, Daniel Mäckelmann, Alva Meise, Ole Geberbauer, Ole-Chritopher Richter     Gäste: Rebecca Müller, Lennard Schroeder, Clara Sigmund, Amelie Rickers, Kenan Bilen</t>
  </si>
  <si>
    <t>Zuschuss Sticker</t>
  </si>
  <si>
    <t>Zuschuss Materialien</t>
  </si>
  <si>
    <t>4/0/1</t>
  </si>
  <si>
    <t>82.10.18</t>
  </si>
  <si>
    <t>Pau Witt (FS Klassische Archäologie)</t>
  </si>
  <si>
    <t>Förderungswürdig nach § 19 Absatz 2.</t>
  </si>
  <si>
    <t>Daniel Mäckelmann beantragt die wiederholte Verschiebung aufgrund von fehlenden Unterlagen. Abstimmung: 5/0/0</t>
  </si>
  <si>
    <t>Nach § 10 Absatz 8 dürfen Personenfahrten (Hin- und Rückfahrt) nicht mehr als 180€ kosten, aber da die Ifata in Wien stattfindet wurde die gesamte Summe akzeptiert, da es keine realistische günstigere Möglichkeit gibt.</t>
  </si>
  <si>
    <t>82-11-18</t>
  </si>
  <si>
    <t>Zuschuss Verpflegung</t>
  </si>
  <si>
    <t>Jonas Giese (HSG Transantlantic Student Initiative)</t>
  </si>
  <si>
    <t>HSG Transatlantic Student Initiative</t>
  </si>
  <si>
    <t>Auf der Sitzung des Studierendenparlaments am 16.06.2025 mit 8/1/4 beschlossen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</si>
</sst>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164" formatCode="#,##0.00\ [$€-407];[Red]\-#,##0.00\ [$€-407]"/>
    <numFmt numFmtId="165" formatCode="#,##0.00&quot; €&quot;;[Red]\-#,##0.00&quot; €&quot;"/>
    <numFmt numFmtId="166" formatCode="#,##0.00&quot; € &quot;;#,##0.00&quot; € &quot;;\-#&quot; € &quot;;@\ "/>
    <numFmt numFmtId="167" formatCode="dd\.mm\.yy"/>
    <numFmt numFmtId="168" formatCode="dd\.mm\.yyyy"/>
    <numFmt numFmtId="169" formatCode="#,##0&quot; €&quot;;[Red]\-#,##0&quot; €&quot;"/>
    <numFmt numFmtId="170" formatCode="#,##0.00&quot; €&quot;"/>
    <numFmt numFmtId="171" formatCode="#,##0.00\ [$€-407]"/>
    <numFmt numFmtId="172" formatCode="#,##0.00\ &quot;€&quot;"/>
  </numFmts>
  <fonts count="24" x14ac:knownFonts="1">
    <font>
      <sz val="11"/>
      <color theme="1"/>
      <name val="Calibri"/>
    </font>
    <font>
      <b/>
      <i/>
      <u/>
      <sz val="11"/>
      <name val="Calibri"/>
      <family val="2"/>
    </font>
    <font>
      <sz val="11"/>
      <name val="Calibri"/>
      <family val="2"/>
    </font>
    <font>
      <b/>
      <i/>
      <sz val="16"/>
      <name val="Calibri"/>
      <family val="2"/>
    </font>
    <font>
      <sz val="16"/>
      <name val="Calibri"/>
      <family val="2"/>
    </font>
    <font>
      <i/>
      <sz val="12"/>
      <name val="Calibri"/>
      <family val="2"/>
    </font>
    <font>
      <b/>
      <i/>
      <sz val="11"/>
      <name val="Calibri"/>
      <family val="2"/>
    </font>
    <font>
      <sz val="11"/>
      <color indexed="64"/>
      <name val="Calibri"/>
      <family val="2"/>
    </font>
    <font>
      <b/>
      <sz val="11"/>
      <name val="Calibri"/>
      <family val="2"/>
    </font>
    <font>
      <b/>
      <sz val="10"/>
      <name val="Arial"/>
      <family val="2"/>
    </font>
    <font>
      <sz val="10"/>
      <name val="Arial"/>
      <family val="2"/>
    </font>
    <font>
      <sz val="10"/>
      <color theme="1"/>
      <name val="Calibri"/>
      <family val="2"/>
    </font>
    <font>
      <sz val="10"/>
      <color theme="1"/>
      <name val="Arial"/>
      <family val="2"/>
    </font>
    <font>
      <sz val="11"/>
      <color indexed="2"/>
      <name val="Calibri"/>
      <family val="2"/>
    </font>
    <font>
      <b/>
      <sz val="11"/>
      <color theme="1"/>
      <name val="Calibri"/>
      <family val="2"/>
    </font>
    <font>
      <i/>
      <sz val="11"/>
      <name val="Calibri"/>
      <family val="2"/>
    </font>
    <font>
      <sz val="11"/>
      <color theme="1"/>
      <name val="Calibri"/>
      <family val="2"/>
    </font>
    <font>
      <sz val="11"/>
      <color rgb="FFFF0000"/>
      <name val="Calibri"/>
      <family val="2"/>
    </font>
    <font>
      <b/>
      <i/>
      <sz val="11"/>
      <name val="Calibri"/>
      <family val="2"/>
    </font>
    <font>
      <sz val="12"/>
      <color rgb="FF006100"/>
      <name val="Calibri"/>
      <family val="2"/>
      <scheme val="minor"/>
    </font>
    <font>
      <sz val="11"/>
      <name val="Calibri"/>
      <family val="2"/>
      <scheme val="minor"/>
    </font>
    <font>
      <sz val="6"/>
      <name val="Yu Gothic"/>
      <family val="2"/>
      <charset val="128"/>
    </font>
    <font>
      <sz val="11"/>
      <color rgb="FF000000"/>
      <name val="Calibri"/>
      <family val="2"/>
    </font>
    <font>
      <sz val="11"/>
      <name val="Arial"/>
      <family val="2"/>
    </font>
  </fonts>
  <fills count="11">
    <fill>
      <patternFill patternType="none"/>
    </fill>
    <fill>
      <patternFill patternType="gray125"/>
    </fill>
    <fill>
      <patternFill patternType="solid">
        <fgColor rgb="FFDEEBF7"/>
        <bgColor rgb="FFD9E1F2"/>
      </patternFill>
    </fill>
    <fill>
      <patternFill patternType="solid">
        <fgColor rgb="FFD9E1F2"/>
        <bgColor rgb="FFDEEBF7"/>
      </patternFill>
    </fill>
    <fill>
      <patternFill patternType="solid">
        <fgColor rgb="FF00B050"/>
        <bgColor indexed="64"/>
      </patternFill>
    </fill>
    <fill>
      <patternFill patternType="solid">
        <fgColor rgb="FFFFFF00"/>
        <bgColor indexed="64"/>
      </patternFill>
    </fill>
    <fill>
      <patternFill patternType="solid">
        <fgColor rgb="FFC6EFCE"/>
      </patternFill>
    </fill>
    <fill>
      <patternFill patternType="solid">
        <fgColor rgb="FF00B050"/>
        <bgColor theme="9"/>
      </patternFill>
    </fill>
    <fill>
      <patternFill patternType="solid">
        <fgColor rgb="FFFFFF00"/>
        <bgColor indexed="2"/>
      </patternFill>
    </fill>
    <fill>
      <patternFill patternType="solid">
        <fgColor rgb="FF00B050"/>
        <bgColor rgb="FF00B050"/>
      </patternFill>
    </fill>
    <fill>
      <patternFill patternType="solid">
        <fgColor rgb="FFFF0000"/>
        <bgColor indexed="64"/>
      </patternFill>
    </fill>
  </fills>
  <borders count="6">
    <border>
      <left/>
      <right/>
      <top/>
      <bottom/>
      <diagonal/>
    </border>
    <border>
      <left style="thin">
        <color auto="1"/>
      </left>
      <right style="thin">
        <color auto="1"/>
      </right>
      <top/>
      <bottom/>
      <diagonal/>
    </border>
    <border>
      <left/>
      <right style="thin">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s>
  <cellStyleXfs count="5">
    <xf numFmtId="0" fontId="0" fillId="0" borderId="0"/>
    <xf numFmtId="164" fontId="1" fillId="0" borderId="0" applyBorder="0" applyProtection="0"/>
    <xf numFmtId="0" fontId="2" fillId="2" borderId="0" applyBorder="0" applyProtection="0"/>
    <xf numFmtId="0" fontId="3" fillId="0" borderId="0" applyBorder="0" applyProtection="0">
      <alignment horizontal="center" textRotation="90"/>
    </xf>
    <xf numFmtId="0" fontId="19" fillId="6" borderId="0" applyNumberFormat="0" applyBorder="0" applyAlignment="0" applyProtection="0"/>
  </cellStyleXfs>
  <cellXfs count="157">
    <xf numFmtId="0" fontId="0" fillId="0" borderId="0" xfId="0"/>
    <xf numFmtId="0" fontId="4" fillId="0" borderId="0" xfId="0" applyFont="1"/>
    <xf numFmtId="0" fontId="5" fillId="0" borderId="0" xfId="0" applyFont="1"/>
    <xf numFmtId="166" fontId="0" fillId="0" borderId="0" xfId="0" applyNumberFormat="1"/>
    <xf numFmtId="0" fontId="0" fillId="0" borderId="0" xfId="0" applyAlignment="1">
      <alignment horizontal="center"/>
    </xf>
    <xf numFmtId="0" fontId="0" fillId="0" borderId="0" xfId="0" applyAlignment="1">
      <alignment wrapText="1"/>
    </xf>
    <xf numFmtId="167" fontId="0" fillId="0" borderId="0" xfId="0" applyNumberFormat="1" applyAlignment="1">
      <alignment horizontal="center"/>
    </xf>
    <xf numFmtId="164" fontId="0" fillId="0" borderId="0" xfId="0" applyNumberFormat="1" applyAlignment="1">
      <alignment horizontal="right"/>
    </xf>
    <xf numFmtId="164" fontId="0" fillId="0" borderId="0" xfId="0" applyNumberFormat="1" applyAlignment="1">
      <alignment horizontal="center"/>
    </xf>
    <xf numFmtId="0" fontId="0" fillId="0" borderId="0" xfId="0" applyAlignment="1">
      <alignment horizontal="center" vertical="center"/>
    </xf>
    <xf numFmtId="0" fontId="2"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2" fillId="3" borderId="1" xfId="2" applyFill="1" applyBorder="1" applyAlignment="1" applyProtection="1">
      <alignment horizontal="center" vertical="center" wrapText="1"/>
    </xf>
    <xf numFmtId="0" fontId="0" fillId="3" borderId="1" xfId="0" applyFill="1" applyBorder="1" applyAlignment="1">
      <alignment horizontal="center" vertical="center" wrapText="1"/>
    </xf>
    <xf numFmtId="167" fontId="2" fillId="3" borderId="1" xfId="2" applyNumberFormat="1" applyFill="1" applyBorder="1" applyAlignment="1" applyProtection="1">
      <alignment horizontal="center" vertical="center" wrapText="1"/>
    </xf>
    <xf numFmtId="164" fontId="0" fillId="3" borderId="1"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left" wrapText="1"/>
    </xf>
    <xf numFmtId="164" fontId="0" fillId="0" borderId="0" xfId="0" applyNumberFormat="1" applyAlignment="1">
      <alignment horizontal="center" wrapText="1"/>
    </xf>
    <xf numFmtId="0" fontId="7" fillId="0" borderId="0" xfId="0" applyFont="1" applyAlignment="1">
      <alignment horizontal="center"/>
    </xf>
    <xf numFmtId="0" fontId="7" fillId="0" borderId="0" xfId="0" applyFont="1" applyAlignment="1">
      <alignment horizontal="left" wrapText="1"/>
    </xf>
    <xf numFmtId="167"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xf>
    <xf numFmtId="8" fontId="0" fillId="0" borderId="0" xfId="0" applyNumberFormat="1"/>
    <xf numFmtId="0" fontId="0" fillId="0" borderId="0" xfId="0" applyAlignment="1">
      <alignment horizontal="center" wrapText="1"/>
    </xf>
    <xf numFmtId="0" fontId="0" fillId="0" borderId="0" xfId="0" applyAlignment="1">
      <alignment horizontal="left" vertical="center" wrapText="1"/>
    </xf>
    <xf numFmtId="167"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left"/>
    </xf>
    <xf numFmtId="164" fontId="0" fillId="0" borderId="0" xfId="0" applyNumberFormat="1" applyAlignment="1">
      <alignment horizontal="right" wrapText="1"/>
    </xf>
    <xf numFmtId="0" fontId="9" fillId="0" borderId="0" xfId="0" applyFont="1" applyAlignment="1">
      <alignment horizontal="center" wrapText="1"/>
    </xf>
    <xf numFmtId="0" fontId="9" fillId="0" borderId="0" xfId="0" applyFont="1" applyAlignment="1">
      <alignment horizontal="left" wrapText="1"/>
    </xf>
    <xf numFmtId="0" fontId="10" fillId="0" borderId="0" xfId="0" applyFont="1" applyAlignment="1">
      <alignment horizontal="left" wrapText="1"/>
    </xf>
    <xf numFmtId="167" fontId="10" fillId="0" borderId="0" xfId="0" applyNumberFormat="1" applyFont="1" applyAlignment="1">
      <alignment horizontal="left" wrapText="1"/>
    </xf>
    <xf numFmtId="164" fontId="10" fillId="0" borderId="0" xfId="0" applyNumberFormat="1" applyFont="1" applyAlignment="1">
      <alignment horizontal="right" wrapText="1"/>
    </xf>
    <xf numFmtId="0" fontId="10" fillId="0" borderId="0" xfId="0" applyFont="1" applyAlignment="1">
      <alignment horizontal="center" vertical="center" wrapText="1"/>
    </xf>
    <xf numFmtId="0" fontId="11" fillId="0" borderId="0" xfId="0" applyFont="1" applyAlignment="1">
      <alignment horizontal="left" wrapText="1"/>
    </xf>
    <xf numFmtId="0" fontId="12" fillId="0" borderId="0" xfId="0" applyFont="1" applyAlignment="1">
      <alignment horizontal="center" vertical="center"/>
    </xf>
    <xf numFmtId="0" fontId="10" fillId="0" borderId="0" xfId="0" applyFont="1" applyAlignment="1">
      <alignment horizontal="left" vertical="center" wrapText="1"/>
    </xf>
    <xf numFmtId="0" fontId="13" fillId="0" borderId="0" xfId="0" applyFont="1" applyAlignment="1">
      <alignment horizontal="left" wrapText="1"/>
    </xf>
    <xf numFmtId="0" fontId="14" fillId="0" borderId="0" xfId="0" applyFont="1" applyAlignment="1">
      <alignment horizontal="center" vertical="center" wrapText="1"/>
    </xf>
    <xf numFmtId="0" fontId="15" fillId="0" borderId="0" xfId="0" applyFont="1" applyAlignment="1">
      <alignment horizontal="center"/>
    </xf>
    <xf numFmtId="170" fontId="0" fillId="0" borderId="0" xfId="0" applyNumberFormat="1" applyAlignment="1">
      <alignment horizontal="center"/>
    </xf>
    <xf numFmtId="164" fontId="15" fillId="0" borderId="0" xfId="0" applyNumberFormat="1" applyFont="1" applyAlignment="1">
      <alignment horizontal="center"/>
    </xf>
    <xf numFmtId="0" fontId="15" fillId="0" borderId="0" xfId="0" applyFont="1" applyAlignment="1">
      <alignment horizontal="center" vertical="center"/>
    </xf>
    <xf numFmtId="0" fontId="2" fillId="0" borderId="0" xfId="2" applyFill="1" applyProtection="1"/>
    <xf numFmtId="0" fontId="2" fillId="0" borderId="0" xfId="2" applyFill="1" applyAlignment="1" applyProtection="1">
      <alignment horizontal="center"/>
    </xf>
    <xf numFmtId="0" fontId="2" fillId="0" borderId="0" xfId="2" applyFill="1" applyAlignment="1" applyProtection="1">
      <alignment wrapText="1"/>
    </xf>
    <xf numFmtId="167" fontId="2" fillId="0" borderId="0" xfId="2" applyNumberFormat="1" applyFill="1" applyAlignment="1" applyProtection="1">
      <alignment horizontal="center"/>
    </xf>
    <xf numFmtId="164" fontId="2" fillId="0" borderId="0" xfId="2" applyNumberFormat="1" applyFill="1" applyAlignment="1" applyProtection="1">
      <alignment horizontal="right"/>
    </xf>
    <xf numFmtId="164" fontId="2" fillId="0" borderId="0" xfId="2" applyNumberFormat="1" applyFill="1" applyAlignment="1" applyProtection="1">
      <alignment horizontal="center"/>
    </xf>
    <xf numFmtId="0" fontId="2" fillId="0" borderId="0" xfId="2" applyFill="1" applyAlignment="1" applyProtection="1">
      <alignment horizontal="center" vertical="center"/>
    </xf>
    <xf numFmtId="0" fontId="2" fillId="4" borderId="0" xfId="0" applyFont="1" applyFill="1" applyAlignment="1">
      <alignment horizontal="center"/>
    </xf>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horizontal="left" wrapText="1"/>
    </xf>
    <xf numFmtId="0" fontId="16" fillId="0" borderId="0" xfId="0" applyFont="1"/>
    <xf numFmtId="0" fontId="16" fillId="0" borderId="0" xfId="0" applyFont="1" applyAlignment="1">
      <alignment vertical="center" wrapText="1"/>
    </xf>
    <xf numFmtId="8" fontId="0" fillId="0" borderId="0" xfId="0" applyNumberFormat="1" applyAlignment="1">
      <alignment horizontal="right"/>
    </xf>
    <xf numFmtId="0" fontId="16" fillId="0" borderId="0" xfId="0" applyFont="1" applyAlignment="1">
      <alignment horizontal="center" vertical="center" wrapText="1"/>
    </xf>
    <xf numFmtId="0" fontId="16" fillId="0" borderId="0" xfId="0" applyFont="1" applyAlignment="1">
      <alignment horizontal="left" vertical="center" wrapText="1"/>
    </xf>
    <xf numFmtId="167" fontId="0" fillId="0" borderId="0" xfId="0" applyNumberFormat="1" applyAlignment="1">
      <alignment horizontal="center" vertical="center"/>
    </xf>
    <xf numFmtId="164" fontId="0" fillId="0" borderId="0" xfId="0" applyNumberFormat="1" applyAlignment="1">
      <alignment horizontal="right" vertical="center"/>
    </xf>
    <xf numFmtId="0" fontId="7" fillId="0" borderId="0" xfId="0" applyFont="1" applyAlignment="1">
      <alignment horizontal="center" vertical="center"/>
    </xf>
    <xf numFmtId="0" fontId="0" fillId="0" borderId="0" xfId="0" applyAlignment="1">
      <alignment vertical="center"/>
    </xf>
    <xf numFmtId="0" fontId="16" fillId="5" borderId="0" xfId="0" applyFont="1" applyFill="1" applyAlignment="1">
      <alignment horizontal="center" vertical="center" wrapText="1"/>
    </xf>
    <xf numFmtId="0" fontId="17"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top" wrapText="1"/>
    </xf>
    <xf numFmtId="0" fontId="17" fillId="0" borderId="0" xfId="0" applyFont="1" applyAlignment="1">
      <alignment vertical="top" wrapText="1"/>
    </xf>
    <xf numFmtId="0" fontId="16" fillId="4" borderId="0" xfId="0" applyFont="1" applyFill="1" applyAlignment="1">
      <alignment horizontal="center" vertical="center"/>
    </xf>
    <xf numFmtId="0" fontId="16" fillId="4"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8" fontId="2" fillId="0" borderId="0" xfId="0" applyNumberFormat="1" applyFont="1" applyAlignment="1">
      <alignment horizontal="right" vertical="center"/>
    </xf>
    <xf numFmtId="0" fontId="2" fillId="4" borderId="0" xfId="0" applyFont="1" applyFill="1" applyAlignment="1">
      <alignment horizontal="center" vertical="center"/>
    </xf>
    <xf numFmtId="14" fontId="2" fillId="0" borderId="0" xfId="0" applyNumberFormat="1" applyFont="1" applyAlignment="1">
      <alignment horizontal="center" vertical="center"/>
    </xf>
    <xf numFmtId="14" fontId="0" fillId="0" borderId="0" xfId="0" applyNumberFormat="1"/>
    <xf numFmtId="171" fontId="0" fillId="0" borderId="0" xfId="0" applyNumberFormat="1"/>
    <xf numFmtId="0" fontId="20" fillId="7" borderId="0" xfId="4" applyFont="1" applyFill="1" applyAlignment="1">
      <alignment horizontal="center" vertical="center" wrapText="1"/>
    </xf>
    <xf numFmtId="0" fontId="0" fillId="7" borderId="0" xfId="0" applyFill="1" applyAlignment="1">
      <alignment horizontal="center" vertical="center" wrapText="1"/>
    </xf>
    <xf numFmtId="0" fontId="0" fillId="8" borderId="0" xfId="0" applyFill="1" applyAlignment="1">
      <alignment horizontal="center" vertical="center" wrapText="1"/>
    </xf>
    <xf numFmtId="0" fontId="16" fillId="0" borderId="0" xfId="0" applyFont="1" applyAlignment="1">
      <alignment horizontal="left" vertical="top" wrapText="1"/>
    </xf>
    <xf numFmtId="168" fontId="16" fillId="0" borderId="0" xfId="0" applyNumberFormat="1" applyFont="1" applyAlignment="1">
      <alignment horizontal="left" vertical="center" wrapText="1"/>
    </xf>
    <xf numFmtId="0" fontId="0" fillId="9" borderId="0" xfId="0" applyFill="1" applyAlignment="1">
      <alignment horizontal="center" vertical="center" wrapText="1"/>
    </xf>
    <xf numFmtId="0" fontId="16" fillId="9" borderId="0" xfId="0" applyFont="1" applyFill="1" applyAlignment="1">
      <alignment horizontal="center" vertical="center" wrapText="1"/>
    </xf>
    <xf numFmtId="0" fontId="2" fillId="0" borderId="0" xfId="0" applyFont="1"/>
    <xf numFmtId="165" fontId="2" fillId="0" borderId="0" xfId="0" applyNumberFormat="1" applyFont="1"/>
    <xf numFmtId="165" fontId="16" fillId="0" borderId="0" xfId="0" applyNumberFormat="1" applyFont="1"/>
    <xf numFmtId="166" fontId="16" fillId="0" borderId="0" xfId="0" applyNumberFormat="1" applyFont="1"/>
    <xf numFmtId="8" fontId="16" fillId="0" borderId="0" xfId="0" applyNumberFormat="1" applyFont="1"/>
    <xf numFmtId="0" fontId="0" fillId="0" borderId="0" xfId="0" applyAlignment="1">
      <alignment horizontal="left" vertical="center"/>
    </xf>
    <xf numFmtId="0" fontId="19" fillId="9" borderId="0" xfId="4" applyFill="1" applyAlignment="1">
      <alignment horizontal="center" vertical="center" wrapText="1"/>
    </xf>
    <xf numFmtId="167" fontId="0" fillId="0" borderId="0" xfId="0" applyNumberFormat="1" applyAlignment="1">
      <alignment horizontal="left"/>
    </xf>
    <xf numFmtId="164" fontId="0" fillId="0" borderId="0" xfId="0" applyNumberFormat="1" applyAlignment="1">
      <alignment horizontal="center" vertical="center"/>
    </xf>
    <xf numFmtId="167" fontId="10" fillId="0" borderId="0" xfId="0" applyNumberFormat="1" applyFont="1" applyAlignment="1">
      <alignment horizontal="center" vertical="center" wrapText="1"/>
    </xf>
    <xf numFmtId="167" fontId="16" fillId="0" borderId="0" xfId="0" applyNumberFormat="1" applyFont="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Alignment="1">
      <alignment horizontal="center" vertical="center" wrapText="1"/>
    </xf>
    <xf numFmtId="167" fontId="16" fillId="0" borderId="0" xfId="0" applyNumberFormat="1" applyFont="1" applyAlignment="1">
      <alignment horizontal="center" vertical="center" wrapText="1"/>
    </xf>
    <xf numFmtId="0" fontId="16" fillId="10" borderId="0" xfId="0" applyFont="1" applyFill="1" applyAlignment="1">
      <alignment horizontal="center" vertical="center" wrapText="1"/>
    </xf>
    <xf numFmtId="0" fontId="2" fillId="0" borderId="0" xfId="0" applyFont="1" applyAlignment="1">
      <alignment horizontal="center" vertical="center" wrapText="1"/>
    </xf>
    <xf numFmtId="14" fontId="10" fillId="0" borderId="0" xfId="0" applyNumberFormat="1" applyFont="1" applyAlignment="1">
      <alignment horizontal="center" vertical="center" wrapText="1"/>
    </xf>
    <xf numFmtId="0" fontId="2" fillId="0" borderId="0" xfId="0" applyFont="1" applyAlignment="1">
      <alignment horizontal="left" wrapText="1"/>
    </xf>
    <xf numFmtId="0" fontId="22" fillId="0" borderId="0" xfId="0" applyFont="1" applyAlignment="1">
      <alignment wrapText="1"/>
    </xf>
    <xf numFmtId="0" fontId="9" fillId="0" borderId="0" xfId="0" applyFont="1" applyAlignment="1">
      <alignment horizontal="center" vertical="center" wrapText="1"/>
    </xf>
    <xf numFmtId="169" fontId="2" fillId="0" borderId="0" xfId="0" applyNumberFormat="1" applyFont="1" applyAlignment="1">
      <alignment horizontal="center" vertical="center" wrapText="1"/>
    </xf>
    <xf numFmtId="0" fontId="2" fillId="0" borderId="0" xfId="0" applyFont="1" applyAlignment="1">
      <alignment horizontal="left" vertical="center" wrapText="1"/>
    </xf>
    <xf numFmtId="0" fontId="16" fillId="0" borderId="0" xfId="0" applyFont="1" applyAlignment="1">
      <alignment horizontal="center" vertical="top" wrapText="1"/>
    </xf>
    <xf numFmtId="0" fontId="16" fillId="0" borderId="0" xfId="0" applyFont="1" applyAlignment="1">
      <alignment horizontal="left"/>
    </xf>
    <xf numFmtId="167" fontId="16" fillId="0" borderId="0" xfId="0" applyNumberFormat="1" applyFont="1" applyAlignment="1">
      <alignment horizontal="center"/>
    </xf>
    <xf numFmtId="164" fontId="16" fillId="0" borderId="0" xfId="0" applyNumberFormat="1" applyFont="1" applyAlignment="1">
      <alignment horizontal="right"/>
    </xf>
    <xf numFmtId="164" fontId="16" fillId="0" borderId="0" xfId="0" applyNumberFormat="1" applyFont="1" applyAlignment="1">
      <alignment horizontal="center" wrapText="1"/>
    </xf>
    <xf numFmtId="0" fontId="16" fillId="4" borderId="0" xfId="0" applyFont="1" applyFill="1" applyAlignment="1">
      <alignment horizontal="center"/>
    </xf>
    <xf numFmtId="164" fontId="16" fillId="0" borderId="0" xfId="0" applyNumberFormat="1" applyFont="1" applyAlignment="1">
      <alignment horizontal="right" vertical="center"/>
    </xf>
    <xf numFmtId="164" fontId="16" fillId="0" borderId="0" xfId="0" applyNumberFormat="1" applyFont="1" applyAlignment="1">
      <alignment horizontal="center"/>
    </xf>
    <xf numFmtId="1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0" fontId="16" fillId="0" borderId="0" xfId="0" applyFont="1" applyAlignment="1">
      <alignment horizontal="center" wrapText="1"/>
    </xf>
    <xf numFmtId="0" fontId="2" fillId="5" borderId="0" xfId="0" applyFont="1" applyFill="1" applyAlignment="1">
      <alignment horizontal="center" vertical="center"/>
    </xf>
    <xf numFmtId="164" fontId="16" fillId="0" borderId="0" xfId="0" applyNumberFormat="1" applyFont="1"/>
    <xf numFmtId="14" fontId="2" fillId="0" borderId="0" xfId="0" applyNumberFormat="1" applyFont="1" applyAlignment="1">
      <alignment horizontal="center" vertical="center" wrapText="1"/>
    </xf>
    <xf numFmtId="8" fontId="2" fillId="0" borderId="0" xfId="0" applyNumberFormat="1" applyFont="1" applyAlignment="1">
      <alignment horizontal="center" vertical="center" wrapText="1"/>
    </xf>
    <xf numFmtId="0" fontId="2" fillId="0" borderId="0" xfId="0" applyFont="1" applyAlignment="1">
      <alignment horizontal="center" wrapText="1"/>
    </xf>
    <xf numFmtId="14" fontId="2" fillId="0" borderId="0" xfId="0" applyNumberFormat="1" applyFont="1" applyAlignment="1">
      <alignment horizontal="center" wrapText="1"/>
    </xf>
    <xf numFmtId="0" fontId="17" fillId="0" borderId="0" xfId="0" applyFont="1" applyAlignment="1">
      <alignment horizontal="left" wrapText="1"/>
    </xf>
    <xf numFmtId="164" fontId="2" fillId="3" borderId="1" xfId="2" applyNumberFormat="1" applyFill="1" applyBorder="1" applyAlignment="1" applyProtection="1">
      <alignment horizontal="right" vertical="center" wrapText="1"/>
    </xf>
    <xf numFmtId="8" fontId="16" fillId="0" borderId="0" xfId="0" applyNumberFormat="1" applyFont="1" applyAlignment="1">
      <alignment horizontal="right" vertical="center"/>
    </xf>
    <xf numFmtId="164" fontId="0" fillId="0" borderId="0" xfId="0" applyNumberFormat="1" applyAlignment="1">
      <alignment horizontal="right" vertical="center" wrapText="1"/>
    </xf>
    <xf numFmtId="8" fontId="10" fillId="0" borderId="0" xfId="0" applyNumberFormat="1" applyFont="1" applyAlignment="1">
      <alignment horizontal="right" vertical="center" wrapText="1"/>
    </xf>
    <xf numFmtId="164" fontId="10" fillId="0" borderId="0" xfId="0" applyNumberFormat="1" applyFont="1" applyAlignment="1">
      <alignment horizontal="right" vertical="center" wrapText="1"/>
    </xf>
    <xf numFmtId="8" fontId="2" fillId="0" borderId="0" xfId="0" applyNumberFormat="1" applyFont="1" applyAlignment="1">
      <alignment horizontal="right" vertical="center" wrapText="1"/>
    </xf>
    <xf numFmtId="165" fontId="2" fillId="0" borderId="0" xfId="0" applyNumberFormat="1" applyFont="1" applyAlignment="1">
      <alignment horizontal="right" vertical="center" wrapText="1"/>
    </xf>
    <xf numFmtId="172" fontId="2" fillId="0" borderId="0" xfId="0" applyNumberFormat="1" applyFont="1" applyAlignment="1">
      <alignment horizontal="right" vertical="center" wrapText="1"/>
    </xf>
    <xf numFmtId="172" fontId="16" fillId="0" borderId="0" xfId="0" applyNumberFormat="1" applyFont="1" applyAlignment="1">
      <alignment horizontal="right" vertical="center"/>
    </xf>
    <xf numFmtId="172" fontId="23" fillId="0" borderId="0" xfId="0" applyNumberFormat="1" applyFont="1" applyAlignment="1">
      <alignment horizontal="right" vertical="center" wrapText="1"/>
    </xf>
    <xf numFmtId="8" fontId="2" fillId="0" borderId="0" xfId="0" applyNumberFormat="1" applyFont="1" applyAlignment="1">
      <alignment horizontal="right" wrapText="1"/>
    </xf>
    <xf numFmtId="0" fontId="9" fillId="0" borderId="0" xfId="0" applyFont="1" applyAlignment="1">
      <alignment horizontal="right" wrapText="1"/>
    </xf>
    <xf numFmtId="0" fontId="0" fillId="0" borderId="0" xfId="0" applyAlignment="1">
      <alignment horizontal="right" wrapText="1"/>
    </xf>
    <xf numFmtId="0" fontId="2" fillId="3" borderId="1" xfId="2" applyFill="1" applyBorder="1" applyAlignment="1" applyProtection="1">
      <alignment horizontal="right" vertical="center" wrapText="1"/>
    </xf>
    <xf numFmtId="164" fontId="16" fillId="0" borderId="0" xfId="0" applyNumberFormat="1" applyFont="1" applyAlignment="1">
      <alignment horizontal="right" wrapText="1"/>
    </xf>
    <xf numFmtId="166" fontId="0" fillId="0" borderId="0" xfId="0" applyNumberFormat="1" applyAlignment="1">
      <alignment horizontal="right" wrapText="1"/>
    </xf>
    <xf numFmtId="166" fontId="2" fillId="0" borderId="0" xfId="2" applyNumberFormat="1" applyFill="1" applyAlignment="1" applyProtection="1">
      <alignment horizontal="right" wrapText="1"/>
    </xf>
    <xf numFmtId="0" fontId="6"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4" fillId="0" borderId="0" xfId="0" applyFont="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8" fillId="0" borderId="0" xfId="0" applyFont="1" applyAlignment="1">
      <alignment horizontal="center" wrapText="1"/>
    </xf>
  </cellXfs>
  <cellStyles count="5">
    <cellStyle name="Ergebnis 2" xfId="1" xr:uid="{00000000-0005-0000-0000-000000000000}"/>
    <cellStyle name="Excel Built-in 20% - Accent1" xfId="2" xr:uid="{00000000-0005-0000-0000-000001000000}"/>
    <cellStyle name="Gut" xfId="4" builtinId="26"/>
    <cellStyle name="Standard" xfId="0" builtinId="0"/>
    <cellStyle name="Überschrift 1" xfId="3" xr:uid="{00000000-0005-0000-0000-000003000000}"/>
  </cellStyles>
  <dxfs count="3">
    <dxf>
      <font>
        <color rgb="FF9C5700"/>
      </font>
      <fill>
        <patternFill>
          <bgColor rgb="FFFFEB9C"/>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6.483E-3"/>
          <c:w val="0.58906999999999998"/>
          <c:h val="0.78576800000000002"/>
        </c:manualLayout>
      </c:layout>
      <c:pieChart>
        <c:varyColors val="1"/>
        <c:ser>
          <c:idx val="0"/>
          <c:order val="0"/>
          <c:spPr>
            <a:prstGeom prst="rect">
              <a:avLst/>
            </a:prstGeom>
            <a:solidFill>
              <a:srgbClr val="4472C4"/>
            </a:solidFill>
            <a:ln w="0">
              <a:noFill/>
            </a:ln>
          </c:spPr>
          <c:dPt>
            <c:idx val="0"/>
            <c:bubble3D val="0"/>
            <c:spPr>
              <a:prstGeom prst="rect">
                <a:avLst/>
              </a:prstGeom>
              <a:solidFill>
                <a:srgbClr val="70AD47"/>
              </a:solidFill>
              <a:ln w="0">
                <a:noFill/>
              </a:ln>
            </c:spPr>
            <c:extLst>
              <c:ext xmlns:c16="http://schemas.microsoft.com/office/drawing/2014/chart" uri="{C3380CC4-5D6E-409C-BE32-E72D297353CC}">
                <c16:uniqueId val="{00000001-3F59-FC4D-8A0E-C74E3D19DEAD}"/>
              </c:ext>
            </c:extLst>
          </c:dPt>
          <c:dPt>
            <c:idx val="1"/>
            <c:bubble3D val="0"/>
            <c:spPr>
              <a:prstGeom prst="rect">
                <a:avLst/>
              </a:prstGeom>
              <a:solidFill>
                <a:srgbClr val="FF420E"/>
              </a:solidFill>
              <a:ln w="0">
                <a:noFill/>
              </a:ln>
            </c:spPr>
            <c:extLst>
              <c:ext xmlns:c16="http://schemas.microsoft.com/office/drawing/2014/chart" uri="{C3380CC4-5D6E-409C-BE32-E72D297353CC}">
                <c16:uniqueId val="{00000003-3F59-FC4D-8A0E-C74E3D19DEAD}"/>
              </c:ext>
            </c:extLst>
          </c:dPt>
          <c:dLbls>
            <c:dLbl>
              <c:idx val="0"/>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1-3F59-FC4D-8A0E-C74E3D19DEAD}"/>
                </c:ext>
              </c:extLst>
            </c:dLbl>
            <c:dLbl>
              <c:idx val="1"/>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3-3F59-FC4D-8A0E-C74E3D19DEAD}"/>
                </c:ext>
              </c:extLst>
            </c:dLbl>
            <c:spPr>
              <a:noFill/>
              <a:ln>
                <a:noFill/>
              </a:ln>
              <a:effectLst/>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1"/>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Übersicht!$A$12:$A$13</c:f>
              <c:strCache>
                <c:ptCount val="2"/>
                <c:pt idx="0">
                  <c:v>Budget verblieben</c:v>
                </c:pt>
                <c:pt idx="1">
                  <c:v>Budget gebunden</c:v>
                </c:pt>
              </c:strCache>
            </c:strRef>
          </c:cat>
          <c:val>
            <c:numRef>
              <c:f>Übersicht!$B$12:$B$13</c:f>
              <c:numCache>
                <c:formatCode>#,##0.00" € ";#,##0.00" € ";\-#" € ";@\ </c:formatCode>
                <c:ptCount val="2"/>
                <c:pt idx="0">
                  <c:v>-3306.4599999999991</c:v>
                </c:pt>
                <c:pt idx="1">
                  <c:v>38306.46</c:v>
                </c:pt>
              </c:numCache>
            </c:numRef>
          </c:val>
          <c:extLst>
            <c:ext xmlns:c16="http://schemas.microsoft.com/office/drawing/2014/chart" uri="{C3380CC4-5D6E-409C-BE32-E72D297353CC}">
              <c16:uniqueId val="{00000004-3F59-FC4D-8A0E-C74E3D19DEAD}"/>
            </c:ext>
          </c:extLst>
        </c:ser>
        <c:dLbls>
          <c:showLegendKey val="0"/>
          <c:showVal val="0"/>
          <c:showCatName val="0"/>
          <c:showSerName val="0"/>
          <c:showPercent val="0"/>
          <c:showBubbleSize val="0"/>
          <c:showLeaderLines val="0"/>
        </c:dLbls>
        <c:firstSliceAng val="90"/>
      </c:pieChart>
      <c:spPr>
        <a:prstGeom prst="rect">
          <a:avLst/>
        </a:prstGeom>
        <a:noFill/>
        <a:ln w="0">
          <a:noFill/>
        </a:ln>
      </c:spPr>
    </c:plotArea>
    <c:legend>
      <c:legendPos val="r"/>
      <c:layout>
        <c:manualLayout>
          <c:xMode val="edge"/>
          <c:yMode val="edge"/>
          <c:x val="0.58946299999999996"/>
          <c:y val="0.53271199999999996"/>
        </c:manualLayout>
      </c:layout>
      <c:overlay val="0"/>
      <c:spPr>
        <a:prstGeom prst="rect">
          <a:avLst/>
        </a:prstGeom>
        <a:noFill/>
        <a:ln w="0">
          <a:noFill/>
        </a:ln>
      </c:spPr>
      <c:txPr>
        <a:bodyPr/>
        <a:lstStyle/>
        <a:p>
          <a:pPr>
            <a:defRPr lang="de-DE" sz="900" b="0" strike="noStrike" spc="-1">
              <a:solidFill>
                <a:srgbClr val="595959"/>
              </a:solidFill>
              <a:latin typeface="Calibri"/>
              <a:ea typeface="Arial"/>
            </a:defRPr>
          </a:pPr>
          <a:endParaRPr lang="de-DE"/>
        </a:p>
      </c:txPr>
    </c:legend>
    <c:plotVisOnly val="1"/>
    <c:dispBlanksAs val="gap"/>
    <c:showDLblsOverMax val="1"/>
  </c:chart>
  <c:spPr>
    <a:xfrm>
      <a:off x="0" y="0"/>
      <a:ext cx="0" cy="0"/>
    </a:xfrm>
    <a:prstGeom prst="rect">
      <a:avLst/>
    </a:prstGeom>
    <a:solidFill>
      <a:srgbClr val="FFFFFF"/>
    </a:solidFill>
    <a:ln w="9360">
      <a:solidFill>
        <a:srgbClr val="D9D9D9"/>
      </a:solidFill>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4534999999999998E-2"/>
          <c:w val="0.57879499999999995"/>
          <c:h val="0.69142499999999996"/>
        </c:manualLayout>
      </c:layout>
      <c:pieChart>
        <c:varyColors val="1"/>
        <c:ser>
          <c:idx val="0"/>
          <c:order val="0"/>
          <c:spPr>
            <a:prstGeom prst="rect">
              <a:avLst/>
            </a:prstGeom>
            <a:solidFill>
              <a:srgbClr val="4472C4"/>
            </a:solidFill>
            <a:ln w="0">
              <a:noFill/>
            </a:ln>
          </c:spPr>
          <c:dPt>
            <c:idx val="0"/>
            <c:bubble3D val="0"/>
            <c:spPr>
              <a:prstGeom prst="rect">
                <a:avLst/>
              </a:prstGeom>
              <a:solidFill>
                <a:srgbClr val="70AD47"/>
              </a:solidFill>
              <a:ln w="0">
                <a:noFill/>
              </a:ln>
            </c:spPr>
            <c:extLst>
              <c:ext xmlns:c16="http://schemas.microsoft.com/office/drawing/2014/chart" uri="{C3380CC4-5D6E-409C-BE32-E72D297353CC}">
                <c16:uniqueId val="{00000001-E887-324B-939D-18BAB19F4D83}"/>
              </c:ext>
            </c:extLst>
          </c:dPt>
          <c:dPt>
            <c:idx val="1"/>
            <c:bubble3D val="0"/>
            <c:spPr>
              <a:prstGeom prst="rect">
                <a:avLst/>
              </a:prstGeom>
              <a:solidFill>
                <a:srgbClr val="FF420E"/>
              </a:solidFill>
              <a:ln w="0">
                <a:noFill/>
              </a:ln>
            </c:spPr>
            <c:extLst>
              <c:ext xmlns:c16="http://schemas.microsoft.com/office/drawing/2014/chart" uri="{C3380CC4-5D6E-409C-BE32-E72D297353CC}">
                <c16:uniqueId val="{00000003-E887-324B-939D-18BAB19F4D83}"/>
              </c:ext>
            </c:extLst>
          </c:dPt>
          <c:dLbls>
            <c:dLbl>
              <c:idx val="0"/>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1-E887-324B-939D-18BAB19F4D83}"/>
                </c:ext>
              </c:extLst>
            </c:dLbl>
            <c:dLbl>
              <c:idx val="1"/>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3-E887-324B-939D-18BAB19F4D83}"/>
                </c:ext>
              </c:extLst>
            </c:dLbl>
            <c:spPr>
              <a:noFill/>
              <a:ln>
                <a:noFill/>
              </a:ln>
              <a:effectLst/>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1"/>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Übersicht!$D$12:$D$13</c:f>
              <c:strCache>
                <c:ptCount val="2"/>
                <c:pt idx="0">
                  <c:v>Budget verblieben</c:v>
                </c:pt>
                <c:pt idx="1">
                  <c:v>Budget gebunden</c:v>
                </c:pt>
              </c:strCache>
            </c:strRef>
          </c:cat>
          <c:val>
            <c:numRef>
              <c:f>Übersicht!$E$12:$E$13</c:f>
              <c:numCache>
                <c:formatCode>#,##0.00" € ";#,##0.00" € ";\-#" € ";@\ </c:formatCode>
                <c:ptCount val="2"/>
                <c:pt idx="0">
                  <c:v>2500</c:v>
                </c:pt>
                <c:pt idx="1">
                  <c:v>0</c:v>
                </c:pt>
              </c:numCache>
            </c:numRef>
          </c:val>
          <c:extLst>
            <c:ext xmlns:c16="http://schemas.microsoft.com/office/drawing/2014/chart" uri="{C3380CC4-5D6E-409C-BE32-E72D297353CC}">
              <c16:uniqueId val="{00000004-E887-324B-939D-18BAB19F4D83}"/>
            </c:ext>
          </c:extLst>
        </c:ser>
        <c:dLbls>
          <c:showLegendKey val="0"/>
          <c:showVal val="0"/>
          <c:showCatName val="0"/>
          <c:showSerName val="0"/>
          <c:showPercent val="0"/>
          <c:showBubbleSize val="0"/>
          <c:showLeaderLines val="0"/>
        </c:dLbls>
        <c:firstSliceAng val="90"/>
      </c:pieChart>
      <c:spPr>
        <a:prstGeom prst="rect">
          <a:avLst/>
        </a:prstGeom>
        <a:noFill/>
        <a:ln w="0">
          <a:noFill/>
        </a:ln>
      </c:spPr>
    </c:plotArea>
    <c:legend>
      <c:legendPos val="r"/>
      <c:overlay val="0"/>
      <c:spPr>
        <a:prstGeom prst="rect">
          <a:avLst/>
        </a:prstGeom>
        <a:noFill/>
        <a:ln w="0">
          <a:noFill/>
        </a:ln>
      </c:spPr>
      <c:txPr>
        <a:bodyPr/>
        <a:lstStyle/>
        <a:p>
          <a:pPr>
            <a:defRPr lang="de-DE" sz="900" b="0" strike="noStrike" spc="-1">
              <a:solidFill>
                <a:srgbClr val="595959"/>
              </a:solidFill>
              <a:latin typeface="Calibri"/>
              <a:ea typeface="Arial"/>
            </a:defRPr>
          </a:pPr>
          <a:endParaRPr lang="de-DE"/>
        </a:p>
      </c:txPr>
    </c:legend>
    <c:plotVisOnly val="1"/>
    <c:dispBlanksAs val="gap"/>
    <c:showDLblsOverMax val="1"/>
  </c:chart>
  <c:spPr>
    <a:xfrm>
      <a:off x="0" y="0"/>
      <a:ext cx="0" cy="0"/>
    </a:xfrm>
    <a:prstGeom prst="rect">
      <a:avLst/>
    </a:prstGeom>
    <a:solidFill>
      <a:srgbClr val="FFFFFF"/>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13891</xdr:rowOff>
    </xdr:from>
    <xdr:to>
      <xdr:col>2</xdr:col>
      <xdr:colOff>174086</xdr:colOff>
      <xdr:row>32</xdr:row>
      <xdr:rowOff>116535</xdr:rowOff>
    </xdr:to>
    <xdr:graphicFrame macro="">
      <xdr:nvGraphicFramePr>
        <xdr:cNvPr id="2" name="Diagramm 5">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12599</xdr:colOff>
      <xdr:row>20</xdr:row>
      <xdr:rowOff>1800</xdr:rowOff>
    </xdr:from>
    <xdr:to>
      <xdr:col>5</xdr:col>
      <xdr:colOff>218702</xdr:colOff>
      <xdr:row>32</xdr:row>
      <xdr:rowOff>100080</xdr:rowOff>
    </xdr:to>
    <xdr:graphicFrame macro="">
      <xdr:nvGraphicFramePr>
        <xdr:cNvPr id="3" name="Diagramm 8">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opLeftCell="A5" zoomScale="172" workbookViewId="0">
      <selection activeCell="B12" sqref="B12"/>
    </sheetView>
  </sheetViews>
  <sheetFormatPr baseColWidth="10" defaultColWidth="13.5" defaultRowHeight="15" x14ac:dyDescent="0.2"/>
  <cols>
    <col min="1" max="1" width="20.6640625" customWidth="1"/>
    <col min="2" max="2" width="17.83203125" customWidth="1"/>
    <col min="4" max="4" width="21.33203125" customWidth="1"/>
    <col min="5" max="5" width="16.83203125" customWidth="1"/>
    <col min="1024" max="1024" width="14.1640625" customWidth="1"/>
  </cols>
  <sheetData>
    <row r="1" spans="1:7" ht="21" x14ac:dyDescent="0.25">
      <c r="A1" s="1" t="s">
        <v>0</v>
      </c>
    </row>
    <row r="2" spans="1:7" ht="15" customHeight="1" x14ac:dyDescent="0.2"/>
    <row r="3" spans="1:7" ht="21" customHeight="1" x14ac:dyDescent="0.25">
      <c r="A3" s="1" t="s">
        <v>1</v>
      </c>
    </row>
    <row r="4" spans="1:7" ht="15" customHeight="1" x14ac:dyDescent="0.2">
      <c r="A4" s="93"/>
    </row>
    <row r="5" spans="1:7" ht="15" customHeight="1" x14ac:dyDescent="0.2">
      <c r="A5" s="93" t="s">
        <v>261</v>
      </c>
    </row>
    <row r="6" spans="1:7" ht="15" customHeight="1" x14ac:dyDescent="0.2">
      <c r="A6" s="93"/>
    </row>
    <row r="7" spans="1:7" ht="15" customHeight="1" x14ac:dyDescent="0.2"/>
    <row r="8" spans="1:7" ht="15" customHeight="1" x14ac:dyDescent="0.2">
      <c r="A8" s="62" t="s">
        <v>2</v>
      </c>
      <c r="B8" s="62"/>
      <c r="C8" s="62"/>
      <c r="D8" s="62"/>
      <c r="E8" s="62"/>
    </row>
    <row r="9" spans="1:7" ht="15" customHeight="1" x14ac:dyDescent="0.2">
      <c r="A9" s="62" t="s">
        <v>3</v>
      </c>
      <c r="B9" s="62"/>
      <c r="C9" s="62"/>
      <c r="D9" s="62" t="s">
        <v>4</v>
      </c>
      <c r="E9" s="62"/>
    </row>
    <row r="10" spans="1:7" x14ac:dyDescent="0.2">
      <c r="A10" s="93" t="s">
        <v>260</v>
      </c>
      <c r="B10" s="93"/>
      <c r="C10" s="93"/>
      <c r="D10" s="93" t="s">
        <v>5</v>
      </c>
      <c r="E10" s="62"/>
    </row>
    <row r="11" spans="1:7" x14ac:dyDescent="0.2">
      <c r="A11" s="93" t="s">
        <v>262</v>
      </c>
      <c r="B11" s="94">
        <v>35000</v>
      </c>
      <c r="C11" s="93"/>
      <c r="D11" s="93" t="s">
        <v>262</v>
      </c>
      <c r="E11" s="95">
        <v>2500</v>
      </c>
    </row>
    <row r="12" spans="1:7" x14ac:dyDescent="0.2">
      <c r="A12" s="62" t="s">
        <v>6</v>
      </c>
      <c r="B12" s="96">
        <f>B11-B13</f>
        <v>-3306.4599999999991</v>
      </c>
      <c r="C12" s="62"/>
      <c r="D12" s="62" t="s">
        <v>6</v>
      </c>
      <c r="E12" s="96">
        <f>E11-E13</f>
        <v>2500</v>
      </c>
    </row>
    <row r="13" spans="1:7" x14ac:dyDescent="0.2">
      <c r="A13" s="62" t="s">
        <v>7</v>
      </c>
      <c r="B13" s="96">
        <f>SUMIF(Anträge!$C$20:$C$600,"681 01",Anträge!$O$20:$O$600)</f>
        <v>38306.46</v>
      </c>
      <c r="C13" s="62"/>
      <c r="D13" s="62" t="s">
        <v>7</v>
      </c>
      <c r="E13" s="96">
        <f>SUMIF(Anträge!$C$20:$C$600,"681 03",Anträge!$O$20:$O$600)</f>
        <v>0</v>
      </c>
    </row>
    <row r="14" spans="1:7" x14ac:dyDescent="0.2">
      <c r="A14" s="62"/>
      <c r="B14" s="96"/>
      <c r="C14" s="62"/>
      <c r="D14" s="62"/>
      <c r="E14" s="96"/>
    </row>
    <row r="15" spans="1:7" ht="16" x14ac:dyDescent="0.2">
      <c r="A15" s="62" t="s">
        <v>263</v>
      </c>
      <c r="B15" s="28">
        <v>35000</v>
      </c>
      <c r="D15" s="62" t="s">
        <v>263</v>
      </c>
      <c r="E15" s="97">
        <v>2500</v>
      </c>
      <c r="G15" s="2"/>
    </row>
    <row r="16" spans="1:7" ht="16" x14ac:dyDescent="0.2">
      <c r="A16" s="62" t="s">
        <v>6</v>
      </c>
      <c r="B16" s="96">
        <f>B15-(B17+B18)</f>
        <v>8263.41</v>
      </c>
      <c r="D16" s="62" t="s">
        <v>6</v>
      </c>
      <c r="E16" s="96">
        <f>E15-(E17+E18)</f>
        <v>2025</v>
      </c>
      <c r="G16" s="2"/>
    </row>
    <row r="17" spans="1:8" x14ac:dyDescent="0.2">
      <c r="A17" s="62" t="s">
        <v>7</v>
      </c>
      <c r="B17" s="96">
        <f>SUMIF(Anträge!$C$7:$C$17,"681 01",Anträge!$O$7:$O$17)</f>
        <v>4191.95</v>
      </c>
      <c r="D17" s="62" t="s">
        <v>7</v>
      </c>
      <c r="E17" s="96">
        <f>SUMIF(Anträge!$C$7:$C$17,"681 03",Anträge!$O$7:$O$17)</f>
        <v>0</v>
      </c>
      <c r="H17" s="3"/>
    </row>
    <row r="18" spans="1:8" x14ac:dyDescent="0.2">
      <c r="A18" s="62" t="s">
        <v>264</v>
      </c>
      <c r="B18" s="28">
        <v>22544.639999999999</v>
      </c>
      <c r="D18" s="62" t="s">
        <v>264</v>
      </c>
      <c r="E18" s="28">
        <v>475</v>
      </c>
      <c r="H18" s="3"/>
    </row>
    <row r="19" spans="1:8" x14ac:dyDescent="0.2">
      <c r="H19" s="3"/>
    </row>
    <row r="35" spans="1:4" x14ac:dyDescent="0.2">
      <c r="A35" t="s">
        <v>8</v>
      </c>
      <c r="D35" t="s">
        <v>8</v>
      </c>
    </row>
    <row r="36" spans="1:4" x14ac:dyDescent="0.2">
      <c r="A36" s="3">
        <f>SUMIF(Anträge!$C$5:$C$271,"681 01",Anträge!$H$5:$H$271)</f>
        <v>47496.18</v>
      </c>
      <c r="D36" s="3">
        <f>SUMIF(Anträge!$C$5:$C$271,"681 03",Anträge!$H$5:$H$271)</f>
        <v>0</v>
      </c>
    </row>
  </sheetData>
  <pageMargins left="0.7" right="0.7" top="1.1812499999999999" bottom="1.1812499999999999" header="0.51181102362204689" footer="0.51181102362204689"/>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20"/>
  <sheetViews>
    <sheetView tabSelected="1" zoomScale="133" workbookViewId="0">
      <pane xSplit="1" ySplit="3" topLeftCell="B142" activePane="bottomRight" state="frozen"/>
      <selection activeCell="A6" sqref="A6:XFD6"/>
      <selection pane="topRight"/>
      <selection pane="bottomLeft"/>
      <selection pane="bottomRight" activeCell="C149" sqref="C149"/>
    </sheetView>
  </sheetViews>
  <sheetFormatPr baseColWidth="10" defaultColWidth="14" defaultRowHeight="15" x14ac:dyDescent="0.2"/>
  <cols>
    <col min="1" max="1" width="30.5" customWidth="1"/>
    <col min="2" max="2" width="13.83203125" customWidth="1"/>
    <col min="3" max="3" width="15.83203125" style="4" customWidth="1"/>
    <col min="4" max="4" width="28.6640625" style="4" customWidth="1"/>
    <col min="5" max="5" width="45" style="5" customWidth="1"/>
    <col min="6" max="6" width="14.6640625" style="6" customWidth="1"/>
    <col min="7" max="7" width="19.6640625" style="5" customWidth="1"/>
    <col min="8" max="8" width="15.83203125" style="7" customWidth="1"/>
    <col min="9" max="9" width="10" style="4" customWidth="1"/>
    <col min="10" max="10" width="17.1640625" style="4" customWidth="1"/>
    <col min="11" max="11" width="29.6640625" style="8" customWidth="1"/>
    <col min="12" max="12" width="16.83203125" style="9" customWidth="1"/>
    <col min="13" max="13" width="15.6640625" style="4" customWidth="1"/>
    <col min="14" max="14" width="14.33203125" style="4" customWidth="1"/>
    <col min="15" max="15" width="10.33203125" style="145" customWidth="1"/>
    <col min="16" max="16" width="76.1640625" style="5" customWidth="1"/>
  </cols>
  <sheetData>
    <row r="1" spans="1:16" ht="21" x14ac:dyDescent="0.2">
      <c r="A1" s="153" t="s">
        <v>9</v>
      </c>
      <c r="B1" s="153"/>
      <c r="C1" s="153"/>
      <c r="D1" s="153"/>
      <c r="E1" s="153"/>
    </row>
    <row r="2" spans="1:16" ht="30" customHeight="1" x14ac:dyDescent="0.2">
      <c r="A2" s="10" t="s">
        <v>10</v>
      </c>
      <c r="B2" s="11" t="s">
        <v>11</v>
      </c>
      <c r="C2" s="12" t="s">
        <v>12</v>
      </c>
      <c r="D2" s="12" t="s">
        <v>13</v>
      </c>
    </row>
    <row r="3" spans="1:16" s="5" customFormat="1" ht="42" customHeight="1" x14ac:dyDescent="0.2">
      <c r="A3" s="13" t="s">
        <v>14</v>
      </c>
      <c r="B3" s="13" t="s">
        <v>15</v>
      </c>
      <c r="C3" s="13" t="s">
        <v>16</v>
      </c>
      <c r="D3" s="14" t="s">
        <v>17</v>
      </c>
      <c r="E3" s="13" t="s">
        <v>18</v>
      </c>
      <c r="F3" s="15" t="s">
        <v>19</v>
      </c>
      <c r="G3" s="13" t="s">
        <v>20</v>
      </c>
      <c r="H3" s="133" t="s">
        <v>21</v>
      </c>
      <c r="I3" s="13" t="s">
        <v>22</v>
      </c>
      <c r="J3" s="13" t="s">
        <v>23</v>
      </c>
      <c r="K3" s="16" t="s">
        <v>24</v>
      </c>
      <c r="L3" s="17" t="s">
        <v>23</v>
      </c>
      <c r="M3" s="14" t="s">
        <v>25</v>
      </c>
      <c r="N3" s="18" t="s">
        <v>26</v>
      </c>
      <c r="O3" s="146" t="s">
        <v>27</v>
      </c>
      <c r="P3" s="14" t="s">
        <v>28</v>
      </c>
    </row>
    <row r="4" spans="1:16" ht="16" customHeight="1" x14ac:dyDescent="0.2"/>
    <row r="5" spans="1:16" ht="16" customHeight="1" thickBot="1" x14ac:dyDescent="0.25">
      <c r="A5" s="150" t="s">
        <v>29</v>
      </c>
      <c r="B5" s="154"/>
      <c r="C5" s="154"/>
      <c r="D5" s="154"/>
      <c r="E5" s="154"/>
      <c r="F5" s="154"/>
      <c r="G5" s="154"/>
      <c r="H5" s="154"/>
      <c r="I5" s="154"/>
      <c r="J5" s="154"/>
      <c r="K5" s="154"/>
      <c r="L5" s="154"/>
      <c r="M5" s="154"/>
      <c r="N5" s="154"/>
      <c r="O5" s="154"/>
      <c r="P5" s="155"/>
    </row>
    <row r="6" spans="1:16" ht="16" customHeight="1" x14ac:dyDescent="0.2">
      <c r="A6" s="115" t="s">
        <v>30</v>
      </c>
      <c r="B6" s="59"/>
      <c r="C6" s="59"/>
      <c r="D6" s="59"/>
      <c r="E6" s="116" t="s">
        <v>31</v>
      </c>
      <c r="F6" s="117"/>
      <c r="G6" s="61"/>
      <c r="H6" s="118"/>
      <c r="I6" s="59"/>
      <c r="J6" s="59" t="s">
        <v>38</v>
      </c>
      <c r="K6" s="119"/>
      <c r="L6" s="74"/>
      <c r="M6" s="59"/>
      <c r="N6" s="59"/>
      <c r="O6" s="147" t="str">
        <f t="shared" ref="O6:O9" si="0">IF($N6=1,IF(ISBLANK($K6),$H6,$K6),IF(ISBLANK($N6),"",$N6))</f>
        <v/>
      </c>
      <c r="P6" s="66"/>
    </row>
    <row r="7" spans="1:16" ht="16" x14ac:dyDescent="0.2">
      <c r="A7" s="120" t="s">
        <v>32</v>
      </c>
      <c r="B7" s="21" t="s">
        <v>33</v>
      </c>
      <c r="C7" s="21" t="s">
        <v>34</v>
      </c>
      <c r="D7" s="21" t="s">
        <v>35</v>
      </c>
      <c r="E7" s="22" t="s">
        <v>36</v>
      </c>
      <c r="F7" s="23">
        <v>45432</v>
      </c>
      <c r="G7" s="22" t="s">
        <v>107</v>
      </c>
      <c r="H7" s="24">
        <v>600</v>
      </c>
      <c r="I7" s="21" t="s">
        <v>37</v>
      </c>
      <c r="J7" s="21" t="s">
        <v>38</v>
      </c>
      <c r="K7" s="25"/>
      <c r="L7" s="21"/>
      <c r="M7" s="21"/>
      <c r="N7" s="21">
        <v>1</v>
      </c>
      <c r="O7" s="147">
        <f t="shared" si="0"/>
        <v>600</v>
      </c>
      <c r="P7" s="63"/>
    </row>
    <row r="8" spans="1:16" ht="16" x14ac:dyDescent="0.2">
      <c r="A8" s="58" t="s">
        <v>39</v>
      </c>
      <c r="B8" s="74" t="s">
        <v>33</v>
      </c>
      <c r="C8" s="59" t="s">
        <v>34</v>
      </c>
      <c r="D8" s="59" t="s">
        <v>35</v>
      </c>
      <c r="E8" s="61" t="s">
        <v>40</v>
      </c>
      <c r="F8" s="117">
        <v>45442</v>
      </c>
      <c r="G8" s="61" t="s">
        <v>41</v>
      </c>
      <c r="H8" s="118">
        <v>500</v>
      </c>
      <c r="I8" s="21" t="s">
        <v>37</v>
      </c>
      <c r="J8" s="59" t="s">
        <v>38</v>
      </c>
      <c r="K8" s="119"/>
      <c r="L8" s="74"/>
      <c r="M8" s="59"/>
      <c r="N8" s="59">
        <v>1</v>
      </c>
      <c r="O8" s="147">
        <f t="shared" si="0"/>
        <v>500</v>
      </c>
      <c r="P8" s="63"/>
    </row>
    <row r="9" spans="1:16" ht="64" x14ac:dyDescent="0.2">
      <c r="A9" s="74" t="s">
        <v>42</v>
      </c>
      <c r="B9" s="74" t="s">
        <v>33</v>
      </c>
      <c r="C9" s="74" t="s">
        <v>34</v>
      </c>
      <c r="D9" s="74" t="s">
        <v>35</v>
      </c>
      <c r="E9" s="63" t="s">
        <v>43</v>
      </c>
      <c r="F9" s="103">
        <v>45474</v>
      </c>
      <c r="G9" s="63" t="s">
        <v>44</v>
      </c>
      <c r="H9" s="121">
        <v>1500</v>
      </c>
      <c r="I9" s="69" t="s">
        <v>37</v>
      </c>
      <c r="J9" s="59"/>
      <c r="K9" s="122"/>
      <c r="L9" s="74"/>
      <c r="M9" s="59"/>
      <c r="N9" s="59"/>
      <c r="O9" s="147" t="str">
        <f t="shared" si="0"/>
        <v/>
      </c>
      <c r="P9" s="63" t="s">
        <v>45</v>
      </c>
    </row>
    <row r="10" spans="1:16" ht="64" x14ac:dyDescent="0.2">
      <c r="A10" s="65" t="s">
        <v>46</v>
      </c>
      <c r="B10" s="74" t="s">
        <v>127</v>
      </c>
      <c r="C10" s="74" t="s">
        <v>34</v>
      </c>
      <c r="D10" s="74" t="s">
        <v>35</v>
      </c>
      <c r="E10" s="73" t="s">
        <v>47</v>
      </c>
      <c r="F10" s="123">
        <v>45477</v>
      </c>
      <c r="G10" s="73" t="s">
        <v>48</v>
      </c>
      <c r="H10" s="134">
        <v>600</v>
      </c>
      <c r="I10" s="69" t="s">
        <v>37</v>
      </c>
      <c r="J10" s="59"/>
      <c r="K10" s="122"/>
      <c r="L10" s="74"/>
      <c r="M10" s="59"/>
      <c r="N10" s="59"/>
      <c r="O10" s="147" t="str">
        <f t="shared" ref="O10:O27" si="1">IF($N10=1,IF(ISBLANK($K10),$H10,$K10),IF(ISBLANK($N10),"",$N10))</f>
        <v/>
      </c>
      <c r="P10" s="63" t="s">
        <v>49</v>
      </c>
    </row>
    <row r="11" spans="1:16" ht="64" x14ac:dyDescent="0.2">
      <c r="A11" s="71" t="s">
        <v>50</v>
      </c>
      <c r="B11" s="65" t="s">
        <v>33</v>
      </c>
      <c r="C11" s="65" t="s">
        <v>34</v>
      </c>
      <c r="D11" s="65" t="s">
        <v>35</v>
      </c>
      <c r="E11" s="66" t="s">
        <v>51</v>
      </c>
      <c r="F11" s="106">
        <v>45487</v>
      </c>
      <c r="G11" s="66" t="s">
        <v>107</v>
      </c>
      <c r="H11" s="124">
        <v>750</v>
      </c>
      <c r="I11" s="69" t="s">
        <v>37</v>
      </c>
      <c r="J11" s="125"/>
      <c r="K11" s="105"/>
      <c r="L11" s="65"/>
      <c r="M11" s="59"/>
      <c r="N11" s="74">
        <v>1</v>
      </c>
      <c r="O11" s="124">
        <f t="shared" si="1"/>
        <v>750</v>
      </c>
      <c r="P11" s="63" t="s">
        <v>98</v>
      </c>
    </row>
    <row r="12" spans="1:16" ht="16" x14ac:dyDescent="0.2">
      <c r="A12" s="65"/>
      <c r="B12" s="65"/>
      <c r="C12" s="65"/>
      <c r="D12" s="65"/>
      <c r="E12" s="66"/>
      <c r="F12" s="106"/>
      <c r="G12" s="65"/>
      <c r="H12" s="124"/>
      <c r="I12" s="65"/>
      <c r="J12" s="65"/>
      <c r="K12" s="105"/>
      <c r="L12" s="65"/>
      <c r="M12" s="59"/>
      <c r="N12" s="59"/>
      <c r="O12" s="147" t="str">
        <f t="shared" si="1"/>
        <v/>
      </c>
      <c r="P12" s="63"/>
    </row>
    <row r="13" spans="1:16" ht="16" thickBot="1" x14ac:dyDescent="0.25">
      <c r="A13" s="150" t="s">
        <v>113</v>
      </c>
      <c r="B13" s="154"/>
      <c r="C13" s="154"/>
      <c r="D13" s="154"/>
      <c r="E13" s="154"/>
      <c r="F13" s="154"/>
      <c r="G13" s="154"/>
      <c r="H13" s="154"/>
      <c r="I13" s="154"/>
      <c r="J13" s="154"/>
      <c r="K13" s="154"/>
      <c r="L13" s="154"/>
      <c r="M13" s="154"/>
      <c r="N13" s="154"/>
      <c r="O13" s="154"/>
      <c r="P13" s="155"/>
    </row>
    <row r="14" spans="1:16" ht="16" x14ac:dyDescent="0.2">
      <c r="A14" s="120" t="s">
        <v>100</v>
      </c>
      <c r="B14" s="21" t="s">
        <v>33</v>
      </c>
      <c r="C14" s="21" t="s">
        <v>34</v>
      </c>
      <c r="D14" s="21" t="s">
        <v>35</v>
      </c>
      <c r="E14" s="22" t="s">
        <v>101</v>
      </c>
      <c r="F14" s="23">
        <v>45529</v>
      </c>
      <c r="G14" s="22" t="s">
        <v>102</v>
      </c>
      <c r="H14" s="24">
        <v>535</v>
      </c>
      <c r="I14" s="21" t="s">
        <v>37</v>
      </c>
      <c r="J14" s="21" t="s">
        <v>103</v>
      </c>
      <c r="K14" s="25"/>
      <c r="L14" s="21"/>
      <c r="M14" s="21"/>
      <c r="N14" s="21">
        <v>1</v>
      </c>
      <c r="O14" s="147">
        <f t="shared" ref="O14:O18" si="2">IF($N14=1,IF(ISBLANK($K14),$H14,$K14),IF(ISBLANK($N14),"",$N14))</f>
        <v>535</v>
      </c>
      <c r="P14" s="63" t="s">
        <v>104</v>
      </c>
    </row>
    <row r="15" spans="1:16" ht="16" x14ac:dyDescent="0.2">
      <c r="A15" s="58" t="s">
        <v>105</v>
      </c>
      <c r="B15" s="74" t="s">
        <v>33</v>
      </c>
      <c r="C15" s="59" t="s">
        <v>34</v>
      </c>
      <c r="D15" s="59" t="s">
        <v>35</v>
      </c>
      <c r="E15" s="61" t="s">
        <v>106</v>
      </c>
      <c r="F15" s="117">
        <v>45532</v>
      </c>
      <c r="G15" s="61" t="s">
        <v>107</v>
      </c>
      <c r="H15" s="118">
        <v>1200</v>
      </c>
      <c r="I15" s="21" t="s">
        <v>37</v>
      </c>
      <c r="J15" s="59" t="s">
        <v>103</v>
      </c>
      <c r="K15" s="119"/>
      <c r="L15" s="74"/>
      <c r="M15" s="59"/>
      <c r="N15" s="59">
        <v>1</v>
      </c>
      <c r="O15" s="147">
        <f t="shared" si="2"/>
        <v>1200</v>
      </c>
      <c r="P15" s="63" t="s">
        <v>104</v>
      </c>
    </row>
    <row r="16" spans="1:16" ht="48" x14ac:dyDescent="0.2">
      <c r="A16" s="126" t="s">
        <v>108</v>
      </c>
      <c r="B16" s="65" t="s">
        <v>33</v>
      </c>
      <c r="C16" s="65" t="s">
        <v>34</v>
      </c>
      <c r="D16" s="65" t="s">
        <v>35</v>
      </c>
      <c r="E16" s="66" t="s">
        <v>140</v>
      </c>
      <c r="F16" s="106">
        <v>45536</v>
      </c>
      <c r="G16" s="66" t="s">
        <v>109</v>
      </c>
      <c r="H16" s="124">
        <v>374.16</v>
      </c>
      <c r="I16" s="65" t="s">
        <v>37</v>
      </c>
      <c r="J16" s="65" t="s">
        <v>110</v>
      </c>
      <c r="K16" s="105"/>
      <c r="L16" s="65"/>
      <c r="M16" s="59"/>
      <c r="N16" s="74">
        <v>1</v>
      </c>
      <c r="O16" s="124">
        <f t="shared" si="2"/>
        <v>374.16</v>
      </c>
      <c r="P16" s="63" t="s">
        <v>118</v>
      </c>
    </row>
    <row r="17" spans="1:16" ht="16" x14ac:dyDescent="0.2">
      <c r="A17" s="71" t="s">
        <v>114</v>
      </c>
      <c r="B17" s="65" t="s">
        <v>33</v>
      </c>
      <c r="C17" s="65" t="s">
        <v>34</v>
      </c>
      <c r="D17" s="65" t="s">
        <v>35</v>
      </c>
      <c r="E17" s="66" t="s">
        <v>115</v>
      </c>
      <c r="F17" s="106">
        <v>45545</v>
      </c>
      <c r="G17" s="66" t="s">
        <v>116</v>
      </c>
      <c r="H17" s="124">
        <v>232.79</v>
      </c>
      <c r="I17" s="65" t="s">
        <v>37</v>
      </c>
      <c r="J17" s="65"/>
      <c r="K17" s="105"/>
      <c r="L17" s="65"/>
      <c r="M17" s="59"/>
      <c r="N17" s="59">
        <v>1</v>
      </c>
      <c r="O17" s="147">
        <f t="shared" si="2"/>
        <v>232.79</v>
      </c>
      <c r="P17" s="72" t="s">
        <v>117</v>
      </c>
    </row>
    <row r="18" spans="1:16" ht="16" x14ac:dyDescent="0.2">
      <c r="A18" s="65"/>
      <c r="B18" s="65"/>
      <c r="C18" s="65"/>
      <c r="D18" s="65"/>
      <c r="E18" s="66"/>
      <c r="F18" s="106"/>
      <c r="G18" s="65"/>
      <c r="H18" s="124"/>
      <c r="I18" s="65"/>
      <c r="J18" s="65"/>
      <c r="K18" s="127"/>
      <c r="L18" s="74"/>
      <c r="M18" s="59"/>
      <c r="N18" s="59"/>
      <c r="O18" s="147" t="str">
        <f t="shared" si="2"/>
        <v/>
      </c>
      <c r="P18" s="63"/>
    </row>
    <row r="19" spans="1:16" ht="16" thickBot="1" x14ac:dyDescent="0.25">
      <c r="A19" s="150" t="s">
        <v>123</v>
      </c>
      <c r="B19" s="154"/>
      <c r="C19" s="154"/>
      <c r="D19" s="154"/>
      <c r="E19" s="154"/>
      <c r="F19" s="154"/>
      <c r="G19" s="154"/>
      <c r="H19" s="154"/>
      <c r="I19" s="154"/>
      <c r="J19" s="154"/>
      <c r="K19" s="154"/>
      <c r="L19" s="154"/>
      <c r="M19" s="154"/>
      <c r="N19" s="154"/>
      <c r="O19" s="154"/>
      <c r="P19" s="155"/>
    </row>
    <row r="20" spans="1:16" s="70" customFormat="1" ht="32" x14ac:dyDescent="0.2">
      <c r="A20" s="77" t="s">
        <v>119</v>
      </c>
      <c r="B20" s="74" t="s">
        <v>33</v>
      </c>
      <c r="C20" s="65" t="s">
        <v>34</v>
      </c>
      <c r="D20" s="65" t="s">
        <v>35</v>
      </c>
      <c r="E20" s="66" t="s">
        <v>139</v>
      </c>
      <c r="F20" s="123">
        <v>45545</v>
      </c>
      <c r="G20" s="73" t="s">
        <v>124</v>
      </c>
      <c r="H20" s="134">
        <v>1240</v>
      </c>
      <c r="I20" s="74" t="s">
        <v>37</v>
      </c>
      <c r="J20" s="74" t="s">
        <v>103</v>
      </c>
      <c r="K20" s="73"/>
      <c r="L20" s="73"/>
      <c r="M20" s="73"/>
      <c r="N20" s="74">
        <v>1</v>
      </c>
      <c r="O20" s="124">
        <f>IF($N20=1,IF(ISBLANK($K20),$H20,$K20),IF(ISBLANK($N20),"",$N20))</f>
        <v>1240</v>
      </c>
      <c r="P20" s="63" t="s">
        <v>125</v>
      </c>
    </row>
    <row r="21" spans="1:16" ht="112" x14ac:dyDescent="0.2">
      <c r="A21" s="78" t="s">
        <v>126</v>
      </c>
      <c r="B21" s="65" t="s">
        <v>127</v>
      </c>
      <c r="C21" s="65" t="s">
        <v>34</v>
      </c>
      <c r="D21" s="65" t="s">
        <v>35</v>
      </c>
      <c r="E21" s="63" t="s">
        <v>141</v>
      </c>
      <c r="F21" s="106">
        <v>45554</v>
      </c>
      <c r="G21" s="66" t="s">
        <v>128</v>
      </c>
      <c r="H21" s="124">
        <v>569.34</v>
      </c>
      <c r="I21" s="65" t="s">
        <v>37</v>
      </c>
      <c r="J21" s="65" t="s">
        <v>103</v>
      </c>
      <c r="K21" s="105"/>
      <c r="L21" s="74"/>
      <c r="M21" s="59"/>
      <c r="N21" s="74">
        <v>1</v>
      </c>
      <c r="O21" s="124">
        <f>IF($N21=1,IF(ISBLANK($K21),$H21,$K21),IF(ISBLANK($N21),"",$N21))</f>
        <v>569.34</v>
      </c>
      <c r="P21" s="75" t="s">
        <v>147</v>
      </c>
    </row>
    <row r="22" spans="1:16" ht="128" x14ac:dyDescent="0.2">
      <c r="A22" s="78" t="s">
        <v>146</v>
      </c>
      <c r="B22" s="65" t="s">
        <v>33</v>
      </c>
      <c r="C22" s="65" t="s">
        <v>34</v>
      </c>
      <c r="D22" s="65" t="s">
        <v>35</v>
      </c>
      <c r="E22" s="66" t="s">
        <v>142</v>
      </c>
      <c r="F22" s="106">
        <v>45547</v>
      </c>
      <c r="G22" s="66" t="s">
        <v>124</v>
      </c>
      <c r="H22" s="124">
        <v>1500</v>
      </c>
      <c r="I22" s="65" t="s">
        <v>37</v>
      </c>
      <c r="J22" s="65"/>
      <c r="K22" s="124">
        <v>1000</v>
      </c>
      <c r="L22" s="74" t="s">
        <v>103</v>
      </c>
      <c r="M22" s="59"/>
      <c r="N22" s="74">
        <v>1</v>
      </c>
      <c r="O22" s="124">
        <f t="shared" ref="O22:O23" si="3">IF($N22=1,IF(ISBLANK($K22),$H22,$K22),IF(ISBLANK($N22),"",$N22))</f>
        <v>1000</v>
      </c>
      <c r="P22" s="75" t="s">
        <v>148</v>
      </c>
    </row>
    <row r="23" spans="1:16" ht="32" customHeight="1" x14ac:dyDescent="0.2">
      <c r="A23" s="78" t="s">
        <v>129</v>
      </c>
      <c r="B23" s="65" t="s">
        <v>127</v>
      </c>
      <c r="C23" s="65" t="s">
        <v>34</v>
      </c>
      <c r="D23" s="65" t="s">
        <v>35</v>
      </c>
      <c r="E23" s="66" t="s">
        <v>143</v>
      </c>
      <c r="F23" s="106">
        <v>45550</v>
      </c>
      <c r="G23" s="66" t="s">
        <v>128</v>
      </c>
      <c r="H23" s="124">
        <v>519.96</v>
      </c>
      <c r="I23" s="65" t="s">
        <v>37</v>
      </c>
      <c r="J23" s="65" t="s">
        <v>103</v>
      </c>
      <c r="K23" s="105"/>
      <c r="L23" s="65"/>
      <c r="M23" s="59"/>
      <c r="N23" s="74">
        <v>1</v>
      </c>
      <c r="O23" s="124">
        <f t="shared" si="3"/>
        <v>519.96</v>
      </c>
      <c r="P23" s="75" t="s">
        <v>130</v>
      </c>
    </row>
    <row r="24" spans="1:16" ht="34" customHeight="1" x14ac:dyDescent="0.2">
      <c r="A24" s="71" t="s">
        <v>122</v>
      </c>
      <c r="B24" s="65" t="s">
        <v>33</v>
      </c>
      <c r="C24" s="65" t="s">
        <v>34</v>
      </c>
      <c r="D24" s="65" t="s">
        <v>35</v>
      </c>
      <c r="E24" s="66" t="s">
        <v>120</v>
      </c>
      <c r="F24" s="106">
        <v>45512</v>
      </c>
      <c r="G24" s="66" t="s">
        <v>121</v>
      </c>
      <c r="H24" s="124">
        <v>200</v>
      </c>
      <c r="I24" s="65" t="s">
        <v>37</v>
      </c>
      <c r="J24" s="65" t="s">
        <v>103</v>
      </c>
      <c r="K24" s="105"/>
      <c r="L24" s="74"/>
      <c r="M24" s="74"/>
      <c r="N24" s="74">
        <v>1</v>
      </c>
      <c r="O24" s="124">
        <f>IF($N24=1,IF(ISBLANK($K24),$H24,$K24),IF(ISBLANK($N24),"",$N24))</f>
        <v>200</v>
      </c>
      <c r="P24" s="76" t="s">
        <v>131</v>
      </c>
    </row>
    <row r="25" spans="1:16" ht="16" x14ac:dyDescent="0.2">
      <c r="A25" s="78" t="s">
        <v>132</v>
      </c>
      <c r="B25" s="65" t="s">
        <v>127</v>
      </c>
      <c r="C25" s="65" t="s">
        <v>34</v>
      </c>
      <c r="D25" s="65" t="s">
        <v>35</v>
      </c>
      <c r="E25" s="66" t="s">
        <v>145</v>
      </c>
      <c r="F25" s="106">
        <v>45565</v>
      </c>
      <c r="G25" s="66" t="s">
        <v>128</v>
      </c>
      <c r="H25" s="124">
        <v>178.46</v>
      </c>
      <c r="I25" s="65" t="s">
        <v>37</v>
      </c>
      <c r="J25" s="65"/>
      <c r="K25" s="124">
        <v>200</v>
      </c>
      <c r="L25" s="65" t="s">
        <v>103</v>
      </c>
      <c r="M25" s="59"/>
      <c r="N25" s="74">
        <v>1</v>
      </c>
      <c r="O25" s="124">
        <f t="shared" si="1"/>
        <v>200</v>
      </c>
      <c r="P25" s="60" t="s">
        <v>135</v>
      </c>
    </row>
    <row r="26" spans="1:16" ht="48" x14ac:dyDescent="0.2">
      <c r="A26" s="78" t="s">
        <v>133</v>
      </c>
      <c r="B26" s="65" t="s">
        <v>33</v>
      </c>
      <c r="C26" s="65" t="s">
        <v>34</v>
      </c>
      <c r="D26" s="65" t="s">
        <v>35</v>
      </c>
      <c r="E26" s="66" t="s">
        <v>115</v>
      </c>
      <c r="F26" s="106">
        <v>45565</v>
      </c>
      <c r="G26" s="66" t="s">
        <v>136</v>
      </c>
      <c r="H26" s="124">
        <v>200</v>
      </c>
      <c r="I26" s="65" t="s">
        <v>37</v>
      </c>
      <c r="J26" s="65" t="s">
        <v>103</v>
      </c>
      <c r="K26" s="105"/>
      <c r="L26" s="65"/>
      <c r="M26" s="59"/>
      <c r="N26" s="74">
        <v>1</v>
      </c>
      <c r="O26" s="124">
        <f t="shared" si="1"/>
        <v>200</v>
      </c>
      <c r="P26" s="60" t="s">
        <v>137</v>
      </c>
    </row>
    <row r="27" spans="1:16" ht="16" x14ac:dyDescent="0.2">
      <c r="A27" s="82" t="s">
        <v>134</v>
      </c>
      <c r="B27" s="79" t="s">
        <v>127</v>
      </c>
      <c r="C27" s="65" t="s">
        <v>34</v>
      </c>
      <c r="D27" s="65" t="s">
        <v>35</v>
      </c>
      <c r="E27" s="80" t="s">
        <v>144</v>
      </c>
      <c r="F27" s="83">
        <v>45565</v>
      </c>
      <c r="G27" s="80" t="s">
        <v>128</v>
      </c>
      <c r="H27" s="81">
        <v>334.45</v>
      </c>
      <c r="I27" s="79" t="s">
        <v>37</v>
      </c>
      <c r="J27" s="79" t="s">
        <v>103</v>
      </c>
      <c r="K27" s="80"/>
      <c r="L27" s="80"/>
      <c r="M27" s="80"/>
      <c r="N27" s="79">
        <v>1</v>
      </c>
      <c r="O27" s="124">
        <f t="shared" si="1"/>
        <v>334.45</v>
      </c>
      <c r="P27" s="60" t="s">
        <v>138</v>
      </c>
    </row>
    <row r="28" spans="1:16" x14ac:dyDescent="0.2">
      <c r="A28" s="26"/>
      <c r="B28" s="26"/>
      <c r="C28" s="5"/>
      <c r="D28" s="5"/>
      <c r="E28" s="30"/>
      <c r="F28" s="31"/>
      <c r="G28" s="26"/>
      <c r="H28" s="135"/>
      <c r="I28" s="26"/>
      <c r="J28" s="26"/>
      <c r="K28" s="32"/>
      <c r="L28" s="26"/>
      <c r="O28" s="35"/>
    </row>
    <row r="29" spans="1:16" ht="16" thickBot="1" x14ac:dyDescent="0.25">
      <c r="A29" s="150" t="s">
        <v>162</v>
      </c>
      <c r="B29" s="151"/>
      <c r="C29" s="151"/>
      <c r="D29" s="151"/>
      <c r="E29" s="151"/>
      <c r="F29" s="151"/>
      <c r="G29" s="151"/>
      <c r="H29" s="151"/>
      <c r="I29" s="151"/>
      <c r="J29" s="151"/>
      <c r="K29" s="151"/>
      <c r="L29" s="151"/>
      <c r="M29" s="151"/>
      <c r="N29" s="151"/>
      <c r="O29" s="151"/>
      <c r="P29" s="152"/>
    </row>
    <row r="30" spans="1:16" ht="32" x14ac:dyDescent="0.2">
      <c r="A30" s="86" t="s">
        <v>163</v>
      </c>
      <c r="B30" s="26" t="s">
        <v>33</v>
      </c>
      <c r="C30" s="26" t="s">
        <v>34</v>
      </c>
      <c r="D30" s="26" t="s">
        <v>35</v>
      </c>
      <c r="E30" s="30" t="s">
        <v>164</v>
      </c>
      <c r="F30" s="67">
        <v>45566</v>
      </c>
      <c r="G30" s="66" t="s">
        <v>165</v>
      </c>
      <c r="H30" s="68">
        <v>360</v>
      </c>
      <c r="I30" s="74" t="s">
        <v>37</v>
      </c>
      <c r="J30" s="9" t="s">
        <v>166</v>
      </c>
      <c r="K30" s="68"/>
      <c r="M30" s="9"/>
      <c r="N30" s="9">
        <v>1</v>
      </c>
      <c r="O30" s="135">
        <f t="shared" ref="O30:O53" si="4">IF($N30=1,IF(ISBLANK($K30),$H30,$K30),IF(ISBLANK($N30),"",$N30))</f>
        <v>360</v>
      </c>
      <c r="P30" s="33" t="s">
        <v>167</v>
      </c>
    </row>
    <row r="31" spans="1:16" ht="16" x14ac:dyDescent="0.2">
      <c r="A31" s="86" t="s">
        <v>168</v>
      </c>
      <c r="B31" s="26" t="s">
        <v>127</v>
      </c>
      <c r="C31" s="26" t="s">
        <v>34</v>
      </c>
      <c r="D31" s="26" t="s">
        <v>35</v>
      </c>
      <c r="E31" s="30" t="s">
        <v>169</v>
      </c>
      <c r="F31" s="67">
        <v>45589</v>
      </c>
      <c r="G31" s="30" t="s">
        <v>170</v>
      </c>
      <c r="H31" s="68">
        <v>127.48</v>
      </c>
      <c r="I31" s="74" t="s">
        <v>37</v>
      </c>
      <c r="J31" s="9"/>
      <c r="K31" s="68"/>
      <c r="M31" s="9" t="s">
        <v>103</v>
      </c>
      <c r="N31" s="9">
        <v>1</v>
      </c>
      <c r="O31" s="135">
        <f t="shared" si="4"/>
        <v>127.48</v>
      </c>
      <c r="P31" s="33" t="s">
        <v>171</v>
      </c>
    </row>
    <row r="32" spans="1:16" ht="16" x14ac:dyDescent="0.2">
      <c r="A32" s="87" t="s">
        <v>172</v>
      </c>
      <c r="B32" s="26" t="s">
        <v>127</v>
      </c>
      <c r="C32" s="26" t="s">
        <v>34</v>
      </c>
      <c r="D32" s="26" t="s">
        <v>35</v>
      </c>
      <c r="E32" s="30" t="s">
        <v>173</v>
      </c>
      <c r="F32" s="67">
        <v>45587</v>
      </c>
      <c r="G32" s="30" t="s">
        <v>170</v>
      </c>
      <c r="H32" s="68">
        <v>127.48</v>
      </c>
      <c r="I32" s="74" t="s">
        <v>37</v>
      </c>
      <c r="J32" s="9"/>
      <c r="K32" s="68"/>
      <c r="M32" s="9" t="s">
        <v>103</v>
      </c>
      <c r="N32" s="9">
        <v>1</v>
      </c>
      <c r="O32" s="135">
        <f t="shared" si="4"/>
        <v>127.48</v>
      </c>
      <c r="P32" s="33" t="s">
        <v>171</v>
      </c>
    </row>
    <row r="33" spans="1:16" ht="16" x14ac:dyDescent="0.2">
      <c r="A33" s="87" t="s">
        <v>174</v>
      </c>
      <c r="B33" s="26" t="s">
        <v>127</v>
      </c>
      <c r="C33" s="26" t="s">
        <v>34</v>
      </c>
      <c r="D33" s="26" t="s">
        <v>35</v>
      </c>
      <c r="E33" s="30" t="s">
        <v>175</v>
      </c>
      <c r="F33" s="67">
        <v>45587</v>
      </c>
      <c r="G33" s="30" t="s">
        <v>170</v>
      </c>
      <c r="H33" s="68">
        <v>159.97999999999999</v>
      </c>
      <c r="I33" s="74" t="s">
        <v>37</v>
      </c>
      <c r="J33" s="9"/>
      <c r="K33" s="68"/>
      <c r="M33" s="9" t="s">
        <v>103</v>
      </c>
      <c r="N33" s="9">
        <v>1</v>
      </c>
      <c r="O33" s="135">
        <f t="shared" si="4"/>
        <v>159.97999999999999</v>
      </c>
      <c r="P33" s="33"/>
    </row>
    <row r="34" spans="1:16" ht="16" x14ac:dyDescent="0.2">
      <c r="A34" s="87" t="s">
        <v>176</v>
      </c>
      <c r="B34" s="26" t="s">
        <v>127</v>
      </c>
      <c r="C34" s="26" t="s">
        <v>34</v>
      </c>
      <c r="D34" s="26" t="s">
        <v>35</v>
      </c>
      <c r="E34" s="66" t="s">
        <v>177</v>
      </c>
      <c r="F34" s="67">
        <v>45589</v>
      </c>
      <c r="G34" s="30" t="s">
        <v>170</v>
      </c>
      <c r="H34" s="68">
        <v>159.97999999999999</v>
      </c>
      <c r="I34" s="74" t="s">
        <v>37</v>
      </c>
      <c r="J34" s="9"/>
      <c r="K34" s="68"/>
      <c r="M34" s="9" t="s">
        <v>103</v>
      </c>
      <c r="N34" s="9">
        <v>1</v>
      </c>
      <c r="O34" s="135">
        <f t="shared" si="4"/>
        <v>159.97999999999999</v>
      </c>
      <c r="P34" s="33"/>
    </row>
    <row r="35" spans="1:16" ht="16" x14ac:dyDescent="0.2">
      <c r="A35" s="87" t="s">
        <v>178</v>
      </c>
      <c r="B35" s="26" t="s">
        <v>127</v>
      </c>
      <c r="C35" s="26" t="s">
        <v>34</v>
      </c>
      <c r="D35" s="26" t="s">
        <v>35</v>
      </c>
      <c r="E35" s="30" t="s">
        <v>179</v>
      </c>
      <c r="F35" s="67">
        <v>45587</v>
      </c>
      <c r="G35" s="30" t="s">
        <v>170</v>
      </c>
      <c r="H35" s="68">
        <v>159.97999999999999</v>
      </c>
      <c r="I35" s="74" t="s">
        <v>37</v>
      </c>
      <c r="J35" s="9"/>
      <c r="K35" s="68"/>
      <c r="M35" s="9" t="s">
        <v>103</v>
      </c>
      <c r="N35" s="9">
        <v>1</v>
      </c>
      <c r="O35" s="135">
        <f t="shared" si="4"/>
        <v>159.97999999999999</v>
      </c>
      <c r="P35" s="33"/>
    </row>
    <row r="36" spans="1:16" ht="32" x14ac:dyDescent="0.2">
      <c r="A36" s="87" t="s">
        <v>180</v>
      </c>
      <c r="B36" s="26" t="s">
        <v>127</v>
      </c>
      <c r="C36" s="26" t="s">
        <v>34</v>
      </c>
      <c r="D36" s="26" t="s">
        <v>35</v>
      </c>
      <c r="E36" s="30" t="s">
        <v>181</v>
      </c>
      <c r="F36" s="67">
        <v>45588</v>
      </c>
      <c r="G36" s="30" t="s">
        <v>170</v>
      </c>
      <c r="H36" s="68">
        <v>30</v>
      </c>
      <c r="I36" s="74" t="s">
        <v>37</v>
      </c>
      <c r="J36" s="9"/>
      <c r="K36" s="68"/>
      <c r="M36" s="9" t="s">
        <v>103</v>
      </c>
      <c r="N36" s="9">
        <v>1</v>
      </c>
      <c r="O36" s="135">
        <f t="shared" si="4"/>
        <v>30</v>
      </c>
      <c r="P36" s="33" t="s">
        <v>182</v>
      </c>
    </row>
    <row r="37" spans="1:16" ht="16" x14ac:dyDescent="0.2">
      <c r="A37" s="87" t="s">
        <v>183</v>
      </c>
      <c r="B37" s="26" t="s">
        <v>127</v>
      </c>
      <c r="C37" s="26" t="s">
        <v>34</v>
      </c>
      <c r="D37" s="26" t="s">
        <v>35</v>
      </c>
      <c r="E37" s="30" t="s">
        <v>184</v>
      </c>
      <c r="F37" s="67">
        <v>45587</v>
      </c>
      <c r="G37" s="30" t="s">
        <v>185</v>
      </c>
      <c r="H37" s="68">
        <v>110.87</v>
      </c>
      <c r="I37" s="74" t="s">
        <v>37</v>
      </c>
      <c r="J37" s="9"/>
      <c r="K37" s="68"/>
      <c r="M37" s="9" t="s">
        <v>166</v>
      </c>
      <c r="N37" s="9">
        <v>1</v>
      </c>
      <c r="O37" s="135">
        <f t="shared" si="4"/>
        <v>110.87</v>
      </c>
      <c r="P37" s="33"/>
    </row>
    <row r="38" spans="1:16" ht="16" x14ac:dyDescent="0.2">
      <c r="A38" s="87" t="s">
        <v>186</v>
      </c>
      <c r="B38" s="26" t="s">
        <v>127</v>
      </c>
      <c r="C38" s="26" t="s">
        <v>34</v>
      </c>
      <c r="D38" s="26" t="s">
        <v>35</v>
      </c>
      <c r="E38" s="30" t="s">
        <v>187</v>
      </c>
      <c r="F38" s="67">
        <v>45587</v>
      </c>
      <c r="G38" s="30" t="s">
        <v>185</v>
      </c>
      <c r="H38" s="68">
        <v>120.87</v>
      </c>
      <c r="I38" s="74" t="s">
        <v>37</v>
      </c>
      <c r="J38" s="9"/>
      <c r="K38" s="68">
        <v>110.87</v>
      </c>
      <c r="M38" s="9" t="s">
        <v>166</v>
      </c>
      <c r="N38" s="9">
        <v>1</v>
      </c>
      <c r="O38" s="135">
        <f t="shared" si="4"/>
        <v>110.87</v>
      </c>
      <c r="P38" s="33"/>
    </row>
    <row r="39" spans="1:16" ht="32" x14ac:dyDescent="0.2">
      <c r="A39" s="87" t="s">
        <v>188</v>
      </c>
      <c r="B39" s="26" t="s">
        <v>33</v>
      </c>
      <c r="C39" s="26" t="s">
        <v>34</v>
      </c>
      <c r="D39" s="26" t="s">
        <v>35</v>
      </c>
      <c r="E39" s="66" t="s">
        <v>189</v>
      </c>
      <c r="F39" s="67">
        <v>45589</v>
      </c>
      <c r="G39" s="30" t="s">
        <v>190</v>
      </c>
      <c r="H39" s="68">
        <v>150</v>
      </c>
      <c r="I39" s="74" t="s">
        <v>37</v>
      </c>
      <c r="J39" s="9" t="s">
        <v>103</v>
      </c>
      <c r="K39" s="68"/>
      <c r="M39" s="9"/>
      <c r="N39" s="9">
        <v>1</v>
      </c>
      <c r="O39" s="135">
        <f t="shared" si="4"/>
        <v>150</v>
      </c>
      <c r="P39" s="33" t="s">
        <v>191</v>
      </c>
    </row>
    <row r="40" spans="1:16" ht="80" x14ac:dyDescent="0.2">
      <c r="A40" s="87" t="s">
        <v>192</v>
      </c>
      <c r="B40" s="26" t="s">
        <v>33</v>
      </c>
      <c r="C40" s="26" t="s">
        <v>34</v>
      </c>
      <c r="D40" s="26" t="s">
        <v>35</v>
      </c>
      <c r="E40" s="66" t="s">
        <v>231</v>
      </c>
      <c r="F40" s="67">
        <v>45596</v>
      </c>
      <c r="G40" s="30" t="s">
        <v>193</v>
      </c>
      <c r="H40" s="68">
        <v>336.28</v>
      </c>
      <c r="I40" s="74" t="s">
        <v>37</v>
      </c>
      <c r="J40" s="9" t="s">
        <v>103</v>
      </c>
      <c r="K40" s="68"/>
      <c r="M40" s="9"/>
      <c r="N40" s="9">
        <v>1</v>
      </c>
      <c r="O40" s="135">
        <f t="shared" si="4"/>
        <v>336.28</v>
      </c>
      <c r="P40" s="33" t="s">
        <v>194</v>
      </c>
    </row>
    <row r="41" spans="1:16" ht="64" x14ac:dyDescent="0.2">
      <c r="A41" s="87" t="s">
        <v>195</v>
      </c>
      <c r="B41" s="26" t="s">
        <v>33</v>
      </c>
      <c r="C41" s="26" t="s">
        <v>34</v>
      </c>
      <c r="D41" s="26" t="s">
        <v>35</v>
      </c>
      <c r="E41" s="66" t="s">
        <v>232</v>
      </c>
      <c r="F41" s="67">
        <v>45595</v>
      </c>
      <c r="G41" s="30" t="s">
        <v>196</v>
      </c>
      <c r="H41" s="68">
        <v>196.4</v>
      </c>
      <c r="I41" s="74" t="s">
        <v>37</v>
      </c>
      <c r="J41" s="9" t="s">
        <v>103</v>
      </c>
      <c r="K41" s="68"/>
      <c r="M41" s="9"/>
      <c r="N41" s="9">
        <v>1</v>
      </c>
      <c r="O41" s="135">
        <f t="shared" si="4"/>
        <v>196.4</v>
      </c>
      <c r="P41" s="33" t="s">
        <v>197</v>
      </c>
    </row>
    <row r="42" spans="1:16" ht="80" x14ac:dyDescent="0.2">
      <c r="A42" s="87" t="s">
        <v>198</v>
      </c>
      <c r="B42" s="26" t="s">
        <v>33</v>
      </c>
      <c r="C42" s="26" t="s">
        <v>34</v>
      </c>
      <c r="D42" s="26" t="s">
        <v>35</v>
      </c>
      <c r="E42" s="66" t="s">
        <v>231</v>
      </c>
      <c r="F42" s="67">
        <v>45600</v>
      </c>
      <c r="G42" s="30" t="s">
        <v>199</v>
      </c>
      <c r="H42" s="68">
        <v>263</v>
      </c>
      <c r="I42" s="74" t="s">
        <v>37</v>
      </c>
      <c r="K42" s="68">
        <v>239.8</v>
      </c>
      <c r="L42" s="9" t="s">
        <v>103</v>
      </c>
      <c r="M42" s="9"/>
      <c r="N42" s="9">
        <v>1</v>
      </c>
      <c r="O42" s="135">
        <f t="shared" si="4"/>
        <v>239.8</v>
      </c>
      <c r="P42" s="33" t="s">
        <v>200</v>
      </c>
    </row>
    <row r="43" spans="1:16" ht="80" x14ac:dyDescent="0.2">
      <c r="A43" s="86" t="s">
        <v>201</v>
      </c>
      <c r="B43" s="26" t="s">
        <v>33</v>
      </c>
      <c r="C43" s="26" t="s">
        <v>34</v>
      </c>
      <c r="D43" s="26" t="s">
        <v>35</v>
      </c>
      <c r="E43" s="30" t="s">
        <v>202</v>
      </c>
      <c r="F43" s="67">
        <v>45591</v>
      </c>
      <c r="G43" s="30" t="s">
        <v>203</v>
      </c>
      <c r="H43" s="68">
        <v>243.6</v>
      </c>
      <c r="I43" s="74" t="s">
        <v>37</v>
      </c>
      <c r="J43" s="9" t="s">
        <v>103</v>
      </c>
      <c r="K43" s="68"/>
      <c r="M43" s="9"/>
      <c r="N43" s="9">
        <v>1</v>
      </c>
      <c r="O43" s="135">
        <f t="shared" si="4"/>
        <v>243.6</v>
      </c>
      <c r="P43" s="63" t="s">
        <v>240</v>
      </c>
    </row>
    <row r="44" spans="1:16" ht="32" x14ac:dyDescent="0.2">
      <c r="A44" s="26" t="s">
        <v>204</v>
      </c>
      <c r="B44" s="26" t="s">
        <v>33</v>
      </c>
      <c r="C44" s="26" t="s">
        <v>34</v>
      </c>
      <c r="D44" s="26" t="s">
        <v>35</v>
      </c>
      <c r="E44" s="66" t="s">
        <v>364</v>
      </c>
      <c r="F44" s="67">
        <v>45602</v>
      </c>
      <c r="G44" s="30" t="s">
        <v>205</v>
      </c>
      <c r="H44" s="68">
        <v>910</v>
      </c>
      <c r="I44" s="74" t="s">
        <v>37</v>
      </c>
      <c r="J44" s="9"/>
      <c r="K44" s="68"/>
      <c r="M44" s="9"/>
      <c r="N44" s="9"/>
      <c r="O44" s="135" t="str">
        <f t="shared" si="4"/>
        <v/>
      </c>
      <c r="P44" s="63" t="s">
        <v>228</v>
      </c>
    </row>
    <row r="45" spans="1:16" ht="48" x14ac:dyDescent="0.2">
      <c r="A45" s="26" t="s">
        <v>206</v>
      </c>
      <c r="B45" s="26" t="s">
        <v>33</v>
      </c>
      <c r="C45" s="26" t="s">
        <v>34</v>
      </c>
      <c r="D45" s="26" t="s">
        <v>35</v>
      </c>
      <c r="E45" s="30" t="s">
        <v>207</v>
      </c>
      <c r="F45" s="67">
        <v>45601</v>
      </c>
      <c r="G45" s="30" t="s">
        <v>165</v>
      </c>
      <c r="H45" s="68">
        <v>530</v>
      </c>
      <c r="I45" s="74" t="s">
        <v>37</v>
      </c>
      <c r="J45" s="9"/>
      <c r="K45" s="68"/>
      <c r="M45" s="9"/>
      <c r="N45" s="9"/>
      <c r="O45" s="135" t="str">
        <f t="shared" si="4"/>
        <v/>
      </c>
      <c r="P45" s="63" t="s">
        <v>229</v>
      </c>
    </row>
    <row r="46" spans="1:16" ht="32" x14ac:dyDescent="0.2">
      <c r="A46" s="87" t="s">
        <v>208</v>
      </c>
      <c r="B46" s="26" t="s">
        <v>33</v>
      </c>
      <c r="C46" s="26" t="s">
        <v>34</v>
      </c>
      <c r="D46" s="26" t="s">
        <v>35</v>
      </c>
      <c r="E46" s="30" t="s">
        <v>209</v>
      </c>
      <c r="F46" s="67">
        <v>45607</v>
      </c>
      <c r="G46" s="30" t="s">
        <v>165</v>
      </c>
      <c r="H46" s="68">
        <v>1000</v>
      </c>
      <c r="I46" s="74" t="s">
        <v>37</v>
      </c>
      <c r="J46" s="9" t="s">
        <v>103</v>
      </c>
      <c r="K46" s="68"/>
      <c r="M46" s="9"/>
      <c r="N46" s="9">
        <v>1</v>
      </c>
      <c r="O46" s="135">
        <f t="shared" si="4"/>
        <v>1000</v>
      </c>
      <c r="P46" s="33"/>
    </row>
    <row r="47" spans="1:16" ht="32" x14ac:dyDescent="0.2">
      <c r="A47" s="87" t="s">
        <v>210</v>
      </c>
      <c r="B47" s="26" t="s">
        <v>127</v>
      </c>
      <c r="C47" s="26" t="s">
        <v>34</v>
      </c>
      <c r="D47" s="26" t="s">
        <v>35</v>
      </c>
      <c r="E47" s="30" t="s">
        <v>211</v>
      </c>
      <c r="F47" s="67">
        <v>45593</v>
      </c>
      <c r="G47" s="30" t="s">
        <v>212</v>
      </c>
      <c r="H47" s="68">
        <v>126</v>
      </c>
      <c r="I47" s="74" t="s">
        <v>37</v>
      </c>
      <c r="J47" s="9"/>
      <c r="K47" s="68"/>
      <c r="L47" s="9" t="s">
        <v>213</v>
      </c>
      <c r="M47" s="9"/>
      <c r="N47" s="9">
        <v>1</v>
      </c>
      <c r="O47" s="135">
        <f t="shared" si="4"/>
        <v>126</v>
      </c>
      <c r="P47" s="33"/>
    </row>
    <row r="48" spans="1:16" ht="32" x14ac:dyDescent="0.2">
      <c r="A48" s="87" t="s">
        <v>214</v>
      </c>
      <c r="B48" s="26" t="s">
        <v>127</v>
      </c>
      <c r="C48" s="26" t="s">
        <v>34</v>
      </c>
      <c r="D48" s="26" t="s">
        <v>35</v>
      </c>
      <c r="E48" s="30" t="s">
        <v>215</v>
      </c>
      <c r="F48" s="67">
        <v>45593</v>
      </c>
      <c r="G48" s="30" t="s">
        <v>212</v>
      </c>
      <c r="H48" s="68">
        <v>42</v>
      </c>
      <c r="I48" s="74" t="s">
        <v>37</v>
      </c>
      <c r="J48" s="9"/>
      <c r="K48" s="68">
        <v>126</v>
      </c>
      <c r="L48" s="9" t="s">
        <v>213</v>
      </c>
      <c r="M48" s="9"/>
      <c r="N48" s="9">
        <v>1</v>
      </c>
      <c r="O48" s="135">
        <f t="shared" si="4"/>
        <v>126</v>
      </c>
      <c r="P48" s="33"/>
    </row>
    <row r="49" spans="1:16" ht="32" x14ac:dyDescent="0.2">
      <c r="A49" s="87" t="s">
        <v>216</v>
      </c>
      <c r="B49" s="26" t="s">
        <v>127</v>
      </c>
      <c r="C49" s="26" t="s">
        <v>34</v>
      </c>
      <c r="D49" s="26" t="s">
        <v>35</v>
      </c>
      <c r="E49" s="30" t="s">
        <v>217</v>
      </c>
      <c r="F49" s="67">
        <v>45593</v>
      </c>
      <c r="G49" s="30" t="s">
        <v>212</v>
      </c>
      <c r="H49" s="68">
        <v>42</v>
      </c>
      <c r="I49" s="74" t="s">
        <v>37</v>
      </c>
      <c r="J49" s="9"/>
      <c r="K49" s="68">
        <v>126</v>
      </c>
      <c r="L49" s="9" t="s">
        <v>213</v>
      </c>
      <c r="M49" s="9"/>
      <c r="N49" s="9">
        <v>1</v>
      </c>
      <c r="O49" s="135">
        <f t="shared" si="4"/>
        <v>126</v>
      </c>
      <c r="P49" s="33"/>
    </row>
    <row r="50" spans="1:16" ht="32" x14ac:dyDescent="0.2">
      <c r="A50" s="87" t="s">
        <v>218</v>
      </c>
      <c r="B50" s="26" t="s">
        <v>127</v>
      </c>
      <c r="C50" s="26" t="s">
        <v>34</v>
      </c>
      <c r="D50" s="26" t="s">
        <v>35</v>
      </c>
      <c r="E50" s="30" t="s">
        <v>219</v>
      </c>
      <c r="F50" s="67">
        <v>45593</v>
      </c>
      <c r="G50" s="30" t="s">
        <v>212</v>
      </c>
      <c r="H50" s="68">
        <v>42</v>
      </c>
      <c r="I50" s="74" t="s">
        <v>37</v>
      </c>
      <c r="J50" s="9"/>
      <c r="K50" s="68">
        <v>126</v>
      </c>
      <c r="L50" s="9" t="s">
        <v>213</v>
      </c>
      <c r="M50" s="9"/>
      <c r="N50" s="9">
        <v>1</v>
      </c>
      <c r="O50" s="135">
        <f t="shared" si="4"/>
        <v>126</v>
      </c>
      <c r="P50" s="33"/>
    </row>
    <row r="51" spans="1:16" ht="32" x14ac:dyDescent="0.2">
      <c r="A51" s="87" t="s">
        <v>220</v>
      </c>
      <c r="B51" s="26" t="s">
        <v>127</v>
      </c>
      <c r="C51" s="26" t="s">
        <v>34</v>
      </c>
      <c r="D51" s="26" t="s">
        <v>35</v>
      </c>
      <c r="E51" s="30" t="s">
        <v>221</v>
      </c>
      <c r="F51" s="67">
        <v>45593</v>
      </c>
      <c r="G51" s="30" t="s">
        <v>212</v>
      </c>
      <c r="H51" s="68">
        <v>42</v>
      </c>
      <c r="I51" s="74" t="s">
        <v>37</v>
      </c>
      <c r="J51" s="9"/>
      <c r="K51" s="68">
        <v>126</v>
      </c>
      <c r="L51" s="9" t="s">
        <v>213</v>
      </c>
      <c r="M51" s="9"/>
      <c r="N51" s="9">
        <v>1</v>
      </c>
      <c r="O51" s="135">
        <f t="shared" si="4"/>
        <v>126</v>
      </c>
      <c r="P51" s="33"/>
    </row>
    <row r="52" spans="1:16" ht="32" x14ac:dyDescent="0.2">
      <c r="A52" s="87" t="s">
        <v>222</v>
      </c>
      <c r="B52" s="26" t="s">
        <v>33</v>
      </c>
      <c r="C52" s="26" t="s">
        <v>34</v>
      </c>
      <c r="D52" s="26" t="s">
        <v>35</v>
      </c>
      <c r="E52" s="30" t="s">
        <v>223</v>
      </c>
      <c r="F52" s="67">
        <v>45607</v>
      </c>
      <c r="G52" s="66" t="s">
        <v>224</v>
      </c>
      <c r="H52" s="68">
        <v>210</v>
      </c>
      <c r="I52" s="74" t="s">
        <v>37</v>
      </c>
      <c r="J52" s="9" t="s">
        <v>103</v>
      </c>
      <c r="K52" s="68"/>
      <c r="M52" s="9"/>
      <c r="N52" s="9">
        <v>1</v>
      </c>
      <c r="O52" s="135">
        <f t="shared" si="4"/>
        <v>210</v>
      </c>
      <c r="P52" s="33" t="s">
        <v>225</v>
      </c>
    </row>
    <row r="53" spans="1:16" ht="32" x14ac:dyDescent="0.2">
      <c r="A53" s="88" t="s">
        <v>226</v>
      </c>
      <c r="B53" s="26" t="s">
        <v>127</v>
      </c>
      <c r="C53" s="26" t="s">
        <v>34</v>
      </c>
      <c r="D53" s="26" t="s">
        <v>35</v>
      </c>
      <c r="E53" s="30" t="s">
        <v>223</v>
      </c>
      <c r="F53" s="67">
        <v>45607</v>
      </c>
      <c r="G53" s="30" t="s">
        <v>227</v>
      </c>
      <c r="H53" s="68">
        <v>200</v>
      </c>
      <c r="I53" s="74" t="s">
        <v>37</v>
      </c>
      <c r="J53" s="9" t="s">
        <v>110</v>
      </c>
      <c r="K53" s="68"/>
      <c r="M53" s="9"/>
      <c r="N53" s="9">
        <v>1</v>
      </c>
      <c r="O53" s="135">
        <f t="shared" si="4"/>
        <v>200</v>
      </c>
      <c r="P53" s="72" t="s">
        <v>234</v>
      </c>
    </row>
    <row r="54" spans="1:16" x14ac:dyDescent="0.2">
      <c r="A54" s="26"/>
      <c r="B54" s="26"/>
      <c r="C54" s="29"/>
      <c r="D54" s="29"/>
      <c r="E54" s="30"/>
      <c r="F54" s="31"/>
      <c r="G54" s="26"/>
      <c r="H54" s="135"/>
      <c r="I54" s="26"/>
      <c r="J54" s="26"/>
      <c r="K54" s="20"/>
      <c r="O54" s="35"/>
    </row>
    <row r="55" spans="1:16" ht="16" thickBot="1" x14ac:dyDescent="0.25">
      <c r="A55" s="150" t="s">
        <v>235</v>
      </c>
      <c r="B55" s="151"/>
      <c r="C55" s="151"/>
      <c r="D55" s="151"/>
      <c r="E55" s="151"/>
      <c r="F55" s="151"/>
      <c r="G55" s="151"/>
      <c r="H55" s="151"/>
      <c r="I55" s="151"/>
      <c r="J55" s="151"/>
      <c r="K55" s="151"/>
      <c r="L55" s="151"/>
      <c r="M55" s="151"/>
      <c r="N55" s="151"/>
      <c r="O55" s="151"/>
      <c r="P55" s="152"/>
    </row>
    <row r="56" spans="1:16" s="34" customFormat="1" ht="64" x14ac:dyDescent="0.2">
      <c r="A56" s="78" t="s">
        <v>236</v>
      </c>
      <c r="B56" s="26" t="s">
        <v>33</v>
      </c>
      <c r="C56" s="26" t="s">
        <v>34</v>
      </c>
      <c r="D56" s="26" t="s">
        <v>35</v>
      </c>
      <c r="E56" s="66" t="s">
        <v>364</v>
      </c>
      <c r="F56" s="67">
        <v>45624</v>
      </c>
      <c r="G56" s="30" t="s">
        <v>205</v>
      </c>
      <c r="H56" s="68">
        <v>910</v>
      </c>
      <c r="I56" s="74" t="s">
        <v>37</v>
      </c>
      <c r="J56" s="74" t="s">
        <v>38</v>
      </c>
      <c r="K56" s="68"/>
      <c r="L56" s="9"/>
      <c r="M56" s="9"/>
      <c r="N56" s="9">
        <v>1</v>
      </c>
      <c r="O56" s="135">
        <f t="shared" ref="O56:O57" si="5">IF($N56=1,IF(ISBLANK($K56),$H56,$K56),IF(ISBLANK($N56),"",$N56))</f>
        <v>910</v>
      </c>
      <c r="P56" s="90" t="s">
        <v>238</v>
      </c>
    </row>
    <row r="57" spans="1:16" s="34" customFormat="1" ht="68" customHeight="1" x14ac:dyDescent="0.2">
      <c r="A57" s="78" t="s">
        <v>237</v>
      </c>
      <c r="B57" s="26" t="s">
        <v>33</v>
      </c>
      <c r="C57" s="26" t="s">
        <v>34</v>
      </c>
      <c r="D57" s="26" t="s">
        <v>35</v>
      </c>
      <c r="E57" s="30" t="s">
        <v>207</v>
      </c>
      <c r="F57" s="67">
        <v>45601</v>
      </c>
      <c r="G57" s="30" t="s">
        <v>165</v>
      </c>
      <c r="H57" s="68">
        <v>530</v>
      </c>
      <c r="I57" s="74" t="s">
        <v>37</v>
      </c>
      <c r="J57" s="74" t="s">
        <v>38</v>
      </c>
      <c r="K57" s="68"/>
      <c r="L57" s="9"/>
      <c r="M57" s="9"/>
      <c r="N57" s="9">
        <v>1</v>
      </c>
      <c r="O57" s="135">
        <f t="shared" si="5"/>
        <v>530</v>
      </c>
      <c r="P57" s="89" t="s">
        <v>239</v>
      </c>
    </row>
    <row r="58" spans="1:16" s="34" customFormat="1" x14ac:dyDescent="0.2">
      <c r="A58" s="26"/>
      <c r="B58" s="26"/>
      <c r="C58" s="4"/>
      <c r="D58" s="4"/>
      <c r="E58" s="5"/>
      <c r="F58" s="6"/>
      <c r="G58" s="26"/>
      <c r="H58" s="7"/>
      <c r="I58" s="4"/>
      <c r="J58" s="4"/>
      <c r="K58" s="20"/>
      <c r="L58" s="9"/>
      <c r="M58" s="4"/>
      <c r="N58" s="4"/>
      <c r="O58" s="35"/>
      <c r="P58" s="19"/>
    </row>
    <row r="59" spans="1:16" s="34" customFormat="1" ht="16" thickBot="1" x14ac:dyDescent="0.25">
      <c r="A59" s="150" t="s">
        <v>258</v>
      </c>
      <c r="B59" s="151"/>
      <c r="C59" s="151"/>
      <c r="D59" s="151"/>
      <c r="E59" s="151"/>
      <c r="F59" s="151"/>
      <c r="G59" s="151"/>
      <c r="H59" s="151"/>
      <c r="I59" s="151"/>
      <c r="J59" s="151"/>
      <c r="K59" s="151"/>
      <c r="L59" s="151"/>
      <c r="M59" s="151"/>
      <c r="N59" s="151"/>
      <c r="O59" s="151"/>
      <c r="P59" s="152"/>
    </row>
    <row r="60" spans="1:16" s="34" customFormat="1" ht="48" x14ac:dyDescent="0.2">
      <c r="A60" s="91" t="s">
        <v>241</v>
      </c>
      <c r="B60" s="26" t="s">
        <v>127</v>
      </c>
      <c r="C60" s="9" t="s">
        <v>34</v>
      </c>
      <c r="D60" s="9" t="s">
        <v>35</v>
      </c>
      <c r="E60" s="33" t="s">
        <v>242</v>
      </c>
      <c r="F60" s="67">
        <v>45659</v>
      </c>
      <c r="G60" s="30" t="s">
        <v>243</v>
      </c>
      <c r="H60" s="68">
        <v>193.98</v>
      </c>
      <c r="I60" s="9" t="s">
        <v>37</v>
      </c>
      <c r="J60" s="9"/>
      <c r="K60" s="32"/>
      <c r="L60" s="98"/>
      <c r="M60" s="9" t="s">
        <v>244</v>
      </c>
      <c r="N60" s="9">
        <v>1</v>
      </c>
      <c r="O60" s="135">
        <f t="shared" ref="O60:O67" si="6">IF($N60=1,IF(ISBLANK($K60),$H60,$K60),IF(ISBLANK($N60),"",$N60))</f>
        <v>193.98</v>
      </c>
      <c r="P60" s="66" t="s">
        <v>265</v>
      </c>
    </row>
    <row r="61" spans="1:16" s="34" customFormat="1" ht="16" x14ac:dyDescent="0.2">
      <c r="A61" s="91" t="s">
        <v>245</v>
      </c>
      <c r="B61" s="26" t="s">
        <v>127</v>
      </c>
      <c r="C61" s="4" t="s">
        <v>34</v>
      </c>
      <c r="D61" s="4" t="s">
        <v>35</v>
      </c>
      <c r="E61" s="5" t="s">
        <v>246</v>
      </c>
      <c r="F61" s="6">
        <v>45659</v>
      </c>
      <c r="G61" s="30" t="s">
        <v>243</v>
      </c>
      <c r="H61" s="7">
        <v>193.98</v>
      </c>
      <c r="I61" s="4" t="s">
        <v>37</v>
      </c>
      <c r="J61" s="4"/>
      <c r="K61" s="20"/>
      <c r="M61" s="9" t="s">
        <v>244</v>
      </c>
      <c r="N61" s="4">
        <v>1</v>
      </c>
      <c r="O61" s="135">
        <f t="shared" si="6"/>
        <v>193.98</v>
      </c>
      <c r="P61" s="61" t="s">
        <v>273</v>
      </c>
    </row>
    <row r="62" spans="1:16" s="34" customFormat="1" ht="16" x14ac:dyDescent="0.2">
      <c r="A62" s="91" t="s">
        <v>247</v>
      </c>
      <c r="B62" s="26" t="s">
        <v>127</v>
      </c>
      <c r="C62" s="4" t="s">
        <v>34</v>
      </c>
      <c r="D62" s="4" t="s">
        <v>35</v>
      </c>
      <c r="E62" s="5" t="s">
        <v>248</v>
      </c>
      <c r="F62" s="6">
        <v>45659</v>
      </c>
      <c r="G62" s="30" t="s">
        <v>243</v>
      </c>
      <c r="H62" s="7">
        <v>193.98</v>
      </c>
      <c r="I62" s="4" t="s">
        <v>37</v>
      </c>
      <c r="J62" s="4"/>
      <c r="K62" s="20"/>
      <c r="M62" s="9" t="s">
        <v>244</v>
      </c>
      <c r="N62" s="4">
        <v>1</v>
      </c>
      <c r="O62" s="135">
        <f t="shared" si="6"/>
        <v>193.98</v>
      </c>
      <c r="P62" s="61" t="s">
        <v>273</v>
      </c>
    </row>
    <row r="63" spans="1:16" s="34" customFormat="1" ht="16" x14ac:dyDescent="0.2">
      <c r="A63" s="91" t="s">
        <v>249</v>
      </c>
      <c r="B63" s="26" t="s">
        <v>127</v>
      </c>
      <c r="C63" s="4" t="s">
        <v>34</v>
      </c>
      <c r="D63" s="4" t="s">
        <v>35</v>
      </c>
      <c r="E63" s="5" t="s">
        <v>250</v>
      </c>
      <c r="F63" s="6">
        <v>45658</v>
      </c>
      <c r="G63" s="30" t="s">
        <v>243</v>
      </c>
      <c r="H63" s="7">
        <v>193.98</v>
      </c>
      <c r="I63" s="4" t="s">
        <v>37</v>
      </c>
      <c r="J63" s="4"/>
      <c r="K63" s="20"/>
      <c r="M63" s="9" t="s">
        <v>244</v>
      </c>
      <c r="N63" s="4">
        <v>1</v>
      </c>
      <c r="O63" s="135">
        <f t="shared" si="6"/>
        <v>193.98</v>
      </c>
      <c r="P63" s="61" t="s">
        <v>273</v>
      </c>
    </row>
    <row r="64" spans="1:16" s="34" customFormat="1" ht="16" x14ac:dyDescent="0.2">
      <c r="A64" s="91" t="s">
        <v>251</v>
      </c>
      <c r="B64" s="26" t="s">
        <v>127</v>
      </c>
      <c r="C64" s="4" t="s">
        <v>34</v>
      </c>
      <c r="D64" s="4" t="s">
        <v>35</v>
      </c>
      <c r="E64" s="5" t="s">
        <v>252</v>
      </c>
      <c r="F64" s="6">
        <v>45662</v>
      </c>
      <c r="G64" s="30" t="s">
        <v>243</v>
      </c>
      <c r="H64" s="7">
        <v>128</v>
      </c>
      <c r="I64" s="4" t="s">
        <v>37</v>
      </c>
      <c r="J64" s="4"/>
      <c r="K64" s="20"/>
      <c r="M64" s="9" t="s">
        <v>244</v>
      </c>
      <c r="N64" s="4">
        <v>1</v>
      </c>
      <c r="O64" s="135">
        <f t="shared" si="6"/>
        <v>128</v>
      </c>
      <c r="P64" s="61" t="s">
        <v>273</v>
      </c>
    </row>
    <row r="65" spans="1:18" s="34" customFormat="1" ht="16" x14ac:dyDescent="0.2">
      <c r="A65" s="92" t="s">
        <v>259</v>
      </c>
      <c r="B65" s="26" t="s">
        <v>127</v>
      </c>
      <c r="C65" s="4" t="s">
        <v>34</v>
      </c>
      <c r="D65" s="4" t="s">
        <v>35</v>
      </c>
      <c r="E65" s="5" t="s">
        <v>253</v>
      </c>
      <c r="F65" s="6">
        <v>45656</v>
      </c>
      <c r="G65" s="30" t="s">
        <v>243</v>
      </c>
      <c r="H65" s="7">
        <v>193.98</v>
      </c>
      <c r="I65" s="4" t="s">
        <v>37</v>
      </c>
      <c r="J65" s="4"/>
      <c r="K65" s="20"/>
      <c r="M65" s="9" t="s">
        <v>244</v>
      </c>
      <c r="N65" s="4">
        <v>1</v>
      </c>
      <c r="O65" s="135">
        <f t="shared" si="6"/>
        <v>193.98</v>
      </c>
      <c r="P65" s="61" t="s">
        <v>273</v>
      </c>
    </row>
    <row r="66" spans="1:18" s="34" customFormat="1" ht="16" x14ac:dyDescent="0.2">
      <c r="A66" s="91" t="s">
        <v>254</v>
      </c>
      <c r="B66" s="26" t="s">
        <v>127</v>
      </c>
      <c r="C66" s="4" t="s">
        <v>34</v>
      </c>
      <c r="D66" s="4" t="s">
        <v>35</v>
      </c>
      <c r="E66" s="5" t="s">
        <v>255</v>
      </c>
      <c r="F66" s="6">
        <v>45646</v>
      </c>
      <c r="G66" s="30" t="s">
        <v>243</v>
      </c>
      <c r="H66" s="7">
        <v>193.98</v>
      </c>
      <c r="I66" s="4" t="s">
        <v>37</v>
      </c>
      <c r="J66" s="4"/>
      <c r="K66" s="20"/>
      <c r="M66" s="9" t="s">
        <v>244</v>
      </c>
      <c r="N66" s="4">
        <v>1</v>
      </c>
      <c r="O66" s="135">
        <f t="shared" si="6"/>
        <v>193.98</v>
      </c>
      <c r="P66" s="61" t="s">
        <v>273</v>
      </c>
    </row>
    <row r="67" spans="1:18" s="34" customFormat="1" ht="16" x14ac:dyDescent="0.2">
      <c r="A67" s="91" t="s">
        <v>256</v>
      </c>
      <c r="B67" s="26" t="s">
        <v>127</v>
      </c>
      <c r="C67" s="4" t="s">
        <v>34</v>
      </c>
      <c r="D67" s="4" t="s">
        <v>35</v>
      </c>
      <c r="E67" s="5" t="s">
        <v>257</v>
      </c>
      <c r="F67" s="6">
        <v>45645</v>
      </c>
      <c r="G67" s="30" t="s">
        <v>243</v>
      </c>
      <c r="H67" s="7">
        <v>193.98</v>
      </c>
      <c r="I67" s="4" t="s">
        <v>37</v>
      </c>
      <c r="J67" s="4"/>
      <c r="K67" s="20"/>
      <c r="M67" s="9" t="s">
        <v>244</v>
      </c>
      <c r="N67" s="4">
        <v>1</v>
      </c>
      <c r="O67" s="135">
        <f t="shared" si="6"/>
        <v>193.98</v>
      </c>
      <c r="P67" s="61" t="s">
        <v>273</v>
      </c>
    </row>
    <row r="68" spans="1:18" s="34" customFormat="1" x14ac:dyDescent="0.2">
      <c r="A68" s="26"/>
      <c r="B68" s="26"/>
      <c r="C68" s="4"/>
      <c r="D68" s="4"/>
      <c r="E68" s="5"/>
      <c r="F68" s="6"/>
      <c r="G68" s="26"/>
      <c r="H68" s="7"/>
      <c r="I68" s="4"/>
      <c r="J68" s="4"/>
      <c r="K68" s="20"/>
      <c r="L68" s="9"/>
      <c r="M68" s="4"/>
      <c r="N68" s="4"/>
      <c r="O68" s="35"/>
      <c r="P68" s="19"/>
    </row>
    <row r="69" spans="1:18" s="34" customFormat="1" ht="16" thickBot="1" x14ac:dyDescent="0.25">
      <c r="A69" s="150" t="s">
        <v>266</v>
      </c>
      <c r="B69" s="151"/>
      <c r="C69" s="151"/>
      <c r="D69" s="151"/>
      <c r="E69" s="151"/>
      <c r="F69" s="151"/>
      <c r="G69" s="151"/>
      <c r="H69" s="151"/>
      <c r="I69" s="151"/>
      <c r="J69" s="151"/>
      <c r="K69" s="151"/>
      <c r="L69" s="151"/>
      <c r="M69" s="151"/>
      <c r="N69" s="151"/>
      <c r="O69" s="151"/>
      <c r="P69" s="152"/>
    </row>
    <row r="70" spans="1:18" s="34" customFormat="1" ht="32" x14ac:dyDescent="0.2">
      <c r="A70" s="99" t="s">
        <v>267</v>
      </c>
      <c r="B70" s="26" t="s">
        <v>33</v>
      </c>
      <c r="C70" s="9" t="s">
        <v>34</v>
      </c>
      <c r="D70" s="9" t="s">
        <v>35</v>
      </c>
      <c r="E70" s="63" t="s">
        <v>268</v>
      </c>
      <c r="F70" s="67">
        <v>45671</v>
      </c>
      <c r="G70" s="30" t="s">
        <v>269</v>
      </c>
      <c r="H70" s="68">
        <v>600</v>
      </c>
      <c r="I70" s="74" t="s">
        <v>37</v>
      </c>
      <c r="J70" s="9" t="s">
        <v>38</v>
      </c>
      <c r="K70" s="32"/>
      <c r="L70" s="9"/>
      <c r="M70" s="9"/>
      <c r="N70" s="9">
        <v>1</v>
      </c>
      <c r="O70" s="135">
        <f t="shared" ref="O70:O71" si="7">IF($N70=1,IF(ISBLANK($K70),$H70,$K70),IF(ISBLANK($N70),"",$N70))</f>
        <v>600</v>
      </c>
      <c r="P70" s="19"/>
      <c r="Q70" s="100"/>
      <c r="R70" s="19"/>
    </row>
    <row r="71" spans="1:18" s="34" customFormat="1" ht="32" x14ac:dyDescent="0.2">
      <c r="A71" s="26" t="s">
        <v>270</v>
      </c>
      <c r="B71" s="26" t="s">
        <v>127</v>
      </c>
      <c r="C71" s="9" t="s">
        <v>34</v>
      </c>
      <c r="D71" s="9" t="s">
        <v>35</v>
      </c>
      <c r="E71" s="33" t="s">
        <v>271</v>
      </c>
      <c r="F71" s="67">
        <v>45710</v>
      </c>
      <c r="G71" s="30" t="s">
        <v>272</v>
      </c>
      <c r="H71" s="68">
        <v>37.4</v>
      </c>
      <c r="I71" s="74" t="s">
        <v>37</v>
      </c>
      <c r="J71" s="9"/>
      <c r="K71" s="32"/>
      <c r="L71" s="9"/>
      <c r="M71" s="9"/>
      <c r="N71" s="9"/>
      <c r="O71" s="135" t="str">
        <f t="shared" si="7"/>
        <v/>
      </c>
      <c r="P71" s="61" t="s">
        <v>274</v>
      </c>
      <c r="Q71" s="100"/>
    </row>
    <row r="72" spans="1:18" s="34" customFormat="1" x14ac:dyDescent="0.2">
      <c r="A72" s="26"/>
      <c r="B72" s="26"/>
      <c r="C72" s="4"/>
      <c r="D72" s="4"/>
      <c r="E72" s="5"/>
      <c r="F72" s="6"/>
      <c r="G72" s="26"/>
      <c r="H72" s="7"/>
      <c r="I72" s="4"/>
      <c r="J72" s="4"/>
      <c r="K72" s="20"/>
      <c r="L72" s="9"/>
      <c r="M72" s="4"/>
      <c r="N72" s="4"/>
      <c r="O72" s="35"/>
      <c r="P72" s="19"/>
    </row>
    <row r="73" spans="1:18" s="34" customFormat="1" ht="16" thickBot="1" x14ac:dyDescent="0.25">
      <c r="A73" s="150" t="s">
        <v>275</v>
      </c>
      <c r="B73" s="151"/>
      <c r="C73" s="151"/>
      <c r="D73" s="151"/>
      <c r="E73" s="151"/>
      <c r="F73" s="151"/>
      <c r="G73" s="151"/>
      <c r="H73" s="151"/>
      <c r="I73" s="151"/>
      <c r="J73" s="151"/>
      <c r="K73" s="151"/>
      <c r="L73" s="151"/>
      <c r="M73" s="151"/>
      <c r="N73" s="151"/>
      <c r="O73" s="151"/>
      <c r="P73" s="152"/>
    </row>
    <row r="74" spans="1:18" s="34" customFormat="1" ht="66" customHeight="1" x14ac:dyDescent="0.2">
      <c r="A74" s="71" t="s">
        <v>276</v>
      </c>
      <c r="B74" s="65" t="s">
        <v>127</v>
      </c>
      <c r="C74" s="74" t="s">
        <v>34</v>
      </c>
      <c r="D74" s="74" t="s">
        <v>35</v>
      </c>
      <c r="E74" s="66" t="s">
        <v>322</v>
      </c>
      <c r="F74" s="103">
        <v>45714</v>
      </c>
      <c r="G74" s="66" t="s">
        <v>320</v>
      </c>
      <c r="H74" s="121">
        <v>217.38</v>
      </c>
      <c r="I74" s="74" t="s">
        <v>37</v>
      </c>
      <c r="J74" s="74"/>
      <c r="K74" s="105"/>
      <c r="L74" s="74"/>
      <c r="M74" s="74" t="s">
        <v>323</v>
      </c>
      <c r="N74" s="74">
        <v>1</v>
      </c>
      <c r="O74" s="135">
        <f t="shared" ref="O74:O100" si="8">IF($N74=1,IF(ISBLANK($K74),$H74,$K74),IF(ISBLANK($N74),"",$N74))</f>
        <v>217.38</v>
      </c>
      <c r="P74" s="61" t="s">
        <v>340</v>
      </c>
    </row>
    <row r="75" spans="1:18" s="34" customFormat="1" ht="33" customHeight="1" x14ac:dyDescent="0.2">
      <c r="A75" s="71" t="s">
        <v>277</v>
      </c>
      <c r="B75" s="65" t="s">
        <v>127</v>
      </c>
      <c r="C75" s="74" t="s">
        <v>34</v>
      </c>
      <c r="D75" s="74" t="s">
        <v>35</v>
      </c>
      <c r="E75" s="66" t="s">
        <v>324</v>
      </c>
      <c r="F75" s="103">
        <v>45715</v>
      </c>
      <c r="G75" s="66" t="s">
        <v>320</v>
      </c>
      <c r="H75" s="121">
        <v>256.38</v>
      </c>
      <c r="I75" s="74" t="s">
        <v>37</v>
      </c>
      <c r="J75" s="74"/>
      <c r="K75" s="105">
        <v>211.17</v>
      </c>
      <c r="L75" s="74" t="s">
        <v>402</v>
      </c>
      <c r="N75" s="74">
        <v>1</v>
      </c>
      <c r="O75" s="135">
        <f t="shared" si="8"/>
        <v>211.17</v>
      </c>
      <c r="P75" s="66" t="s">
        <v>341</v>
      </c>
    </row>
    <row r="76" spans="1:18" s="34" customFormat="1" ht="33" customHeight="1" x14ac:dyDescent="0.2">
      <c r="A76" s="71" t="s">
        <v>278</v>
      </c>
      <c r="B76" s="65" t="s">
        <v>127</v>
      </c>
      <c r="C76" s="74" t="s">
        <v>34</v>
      </c>
      <c r="D76" s="74" t="s">
        <v>35</v>
      </c>
      <c r="E76" s="66" t="s">
        <v>325</v>
      </c>
      <c r="F76" s="103">
        <v>45714</v>
      </c>
      <c r="G76" s="66" t="s">
        <v>320</v>
      </c>
      <c r="H76" s="121">
        <v>212.98</v>
      </c>
      <c r="I76" s="74" t="s">
        <v>37</v>
      </c>
      <c r="J76" s="74"/>
      <c r="K76" s="105"/>
      <c r="L76" s="74"/>
      <c r="M76" s="74" t="s">
        <v>323</v>
      </c>
      <c r="N76" s="74">
        <v>1</v>
      </c>
      <c r="O76" s="135">
        <f t="shared" si="8"/>
        <v>212.98</v>
      </c>
      <c r="P76" s="66" t="s">
        <v>339</v>
      </c>
      <c r="R76" s="34" t="s">
        <v>53</v>
      </c>
    </row>
    <row r="77" spans="1:18" s="34" customFormat="1" ht="33" customHeight="1" x14ac:dyDescent="0.2">
      <c r="A77" s="71" t="s">
        <v>279</v>
      </c>
      <c r="B77" s="65" t="s">
        <v>127</v>
      </c>
      <c r="C77" s="74" t="s">
        <v>34</v>
      </c>
      <c r="D77" s="74" t="s">
        <v>35</v>
      </c>
      <c r="E77" s="66" t="s">
        <v>326</v>
      </c>
      <c r="F77" s="103">
        <v>45714</v>
      </c>
      <c r="G77" s="66" t="s">
        <v>320</v>
      </c>
      <c r="H77" s="121">
        <v>223.38</v>
      </c>
      <c r="I77" s="74" t="s">
        <v>37</v>
      </c>
      <c r="J77" s="74"/>
      <c r="K77" s="105"/>
      <c r="L77" s="74"/>
      <c r="M77" s="74" t="s">
        <v>323</v>
      </c>
      <c r="N77" s="74">
        <v>1</v>
      </c>
      <c r="O77" s="135">
        <f t="shared" si="8"/>
        <v>223.38</v>
      </c>
      <c r="P77" s="66" t="s">
        <v>339</v>
      </c>
    </row>
    <row r="78" spans="1:18" ht="33" customHeight="1" x14ac:dyDescent="0.2">
      <c r="A78" s="71" t="s">
        <v>280</v>
      </c>
      <c r="B78" s="65" t="s">
        <v>127</v>
      </c>
      <c r="C78" s="74" t="s">
        <v>34</v>
      </c>
      <c r="D78" s="74" t="s">
        <v>35</v>
      </c>
      <c r="E78" s="66" t="s">
        <v>327</v>
      </c>
      <c r="F78" s="103">
        <v>45714</v>
      </c>
      <c r="G78" s="66" t="s">
        <v>320</v>
      </c>
      <c r="H78" s="121">
        <v>223.38</v>
      </c>
      <c r="I78" s="74" t="s">
        <v>37</v>
      </c>
      <c r="J78" s="74"/>
      <c r="K78" s="105"/>
      <c r="L78" s="74"/>
      <c r="M78" s="74" t="s">
        <v>323</v>
      </c>
      <c r="N78" s="74">
        <v>1</v>
      </c>
      <c r="O78" s="135">
        <f t="shared" si="8"/>
        <v>223.38</v>
      </c>
      <c r="P78" s="66" t="s">
        <v>339</v>
      </c>
    </row>
    <row r="79" spans="1:18" ht="33" customHeight="1" x14ac:dyDescent="0.2">
      <c r="A79" s="71" t="s">
        <v>281</v>
      </c>
      <c r="B79" s="65" t="s">
        <v>127</v>
      </c>
      <c r="C79" s="74" t="s">
        <v>34</v>
      </c>
      <c r="D79" s="74" t="s">
        <v>35</v>
      </c>
      <c r="E79" s="66" t="s">
        <v>328</v>
      </c>
      <c r="F79" s="103">
        <v>45713</v>
      </c>
      <c r="G79" s="66" t="s">
        <v>320</v>
      </c>
      <c r="H79" s="121">
        <v>201.73</v>
      </c>
      <c r="I79" s="74" t="s">
        <v>37</v>
      </c>
      <c r="J79" s="74"/>
      <c r="K79" s="105"/>
      <c r="L79" s="74"/>
      <c r="M79" s="74" t="s">
        <v>323</v>
      </c>
      <c r="N79" s="74">
        <v>1</v>
      </c>
      <c r="O79" s="135">
        <f t="shared" si="8"/>
        <v>201.73</v>
      </c>
      <c r="P79" s="66" t="s">
        <v>339</v>
      </c>
    </row>
    <row r="80" spans="1:18" ht="33" customHeight="1" x14ac:dyDescent="0.2">
      <c r="A80" s="71" t="s">
        <v>282</v>
      </c>
      <c r="B80" s="65" t="s">
        <v>127</v>
      </c>
      <c r="C80" s="74" t="s">
        <v>34</v>
      </c>
      <c r="D80" s="74" t="s">
        <v>35</v>
      </c>
      <c r="E80" s="66" t="s">
        <v>329</v>
      </c>
      <c r="F80" s="103">
        <v>45714</v>
      </c>
      <c r="G80" s="66" t="s">
        <v>320</v>
      </c>
      <c r="H80" s="121">
        <v>198.73</v>
      </c>
      <c r="I80" s="74" t="s">
        <v>37</v>
      </c>
      <c r="J80" s="74"/>
      <c r="K80" s="105"/>
      <c r="L80" s="74"/>
      <c r="M80" s="74" t="s">
        <v>323</v>
      </c>
      <c r="N80" s="74">
        <v>1</v>
      </c>
      <c r="O80" s="135">
        <f t="shared" si="8"/>
        <v>198.73</v>
      </c>
      <c r="P80" s="66" t="s">
        <v>339</v>
      </c>
    </row>
    <row r="81" spans="1:16" ht="33" customHeight="1" x14ac:dyDescent="0.2">
      <c r="A81" s="71" t="s">
        <v>283</v>
      </c>
      <c r="B81" s="65" t="s">
        <v>127</v>
      </c>
      <c r="C81" s="74" t="s">
        <v>34</v>
      </c>
      <c r="D81" s="74" t="s">
        <v>35</v>
      </c>
      <c r="E81" s="66" t="s">
        <v>330</v>
      </c>
      <c r="F81" s="103">
        <v>45713</v>
      </c>
      <c r="G81" s="66" t="s">
        <v>320</v>
      </c>
      <c r="H81" s="121">
        <v>200.98</v>
      </c>
      <c r="I81" s="74" t="s">
        <v>37</v>
      </c>
      <c r="J81" s="74"/>
      <c r="K81" s="105"/>
      <c r="L81" s="74"/>
      <c r="M81" s="74" t="s">
        <v>323</v>
      </c>
      <c r="N81" s="74">
        <v>1</v>
      </c>
      <c r="O81" s="135">
        <f t="shared" si="8"/>
        <v>200.98</v>
      </c>
      <c r="P81" s="66" t="s">
        <v>339</v>
      </c>
    </row>
    <row r="82" spans="1:16" ht="33" customHeight="1" x14ac:dyDescent="0.2">
      <c r="A82" s="71" t="s">
        <v>284</v>
      </c>
      <c r="B82" s="65" t="s">
        <v>127</v>
      </c>
      <c r="C82" s="74" t="s">
        <v>34</v>
      </c>
      <c r="D82" s="74" t="s">
        <v>35</v>
      </c>
      <c r="E82" s="66" t="s">
        <v>331</v>
      </c>
      <c r="F82" s="103">
        <v>45714</v>
      </c>
      <c r="G82" s="66" t="s">
        <v>320</v>
      </c>
      <c r="H82" s="121">
        <v>212.98</v>
      </c>
      <c r="I82" s="74" t="s">
        <v>37</v>
      </c>
      <c r="J82" s="74"/>
      <c r="K82" s="104"/>
      <c r="L82" s="74"/>
      <c r="M82" s="74" t="s">
        <v>323</v>
      </c>
      <c r="N82" s="74">
        <v>1</v>
      </c>
      <c r="O82" s="135">
        <f t="shared" si="8"/>
        <v>212.98</v>
      </c>
      <c r="P82" s="66" t="s">
        <v>339</v>
      </c>
    </row>
    <row r="83" spans="1:16" ht="33" customHeight="1" x14ac:dyDescent="0.2">
      <c r="A83" s="71" t="s">
        <v>285</v>
      </c>
      <c r="B83" s="65" t="s">
        <v>127</v>
      </c>
      <c r="C83" s="74" t="s">
        <v>34</v>
      </c>
      <c r="D83" s="74" t="s">
        <v>35</v>
      </c>
      <c r="E83" s="66" t="s">
        <v>332</v>
      </c>
      <c r="F83" s="103">
        <v>45714</v>
      </c>
      <c r="G83" s="66" t="s">
        <v>320</v>
      </c>
      <c r="H83" s="121">
        <v>200.98</v>
      </c>
      <c r="I83" s="74" t="s">
        <v>37</v>
      </c>
      <c r="J83" s="74"/>
      <c r="K83" s="105"/>
      <c r="L83" s="74"/>
      <c r="M83" s="74" t="s">
        <v>323</v>
      </c>
      <c r="N83" s="74">
        <v>1</v>
      </c>
      <c r="O83" s="135">
        <f t="shared" si="8"/>
        <v>200.98</v>
      </c>
      <c r="P83" s="66" t="s">
        <v>339</v>
      </c>
    </row>
    <row r="84" spans="1:16" ht="33" customHeight="1" x14ac:dyDescent="0.2">
      <c r="A84" s="71" t="s">
        <v>286</v>
      </c>
      <c r="B84" s="65" t="s">
        <v>127</v>
      </c>
      <c r="C84" s="74" t="s">
        <v>34</v>
      </c>
      <c r="D84" s="74" t="s">
        <v>35</v>
      </c>
      <c r="E84" s="66" t="s">
        <v>333</v>
      </c>
      <c r="F84" s="103">
        <v>45714</v>
      </c>
      <c r="G84" s="66" t="s">
        <v>320</v>
      </c>
      <c r="H84" s="121">
        <v>197.98</v>
      </c>
      <c r="I84" s="74" t="s">
        <v>37</v>
      </c>
      <c r="J84" s="74"/>
      <c r="K84" s="105"/>
      <c r="L84" s="74"/>
      <c r="M84" s="74" t="s">
        <v>323</v>
      </c>
      <c r="N84" s="74">
        <v>1</v>
      </c>
      <c r="O84" s="135">
        <f t="shared" si="8"/>
        <v>197.98</v>
      </c>
      <c r="P84" s="66" t="s">
        <v>339</v>
      </c>
    </row>
    <row r="85" spans="1:16" s="5" customFormat="1" ht="33" customHeight="1" x14ac:dyDescent="0.2">
      <c r="A85" s="71" t="s">
        <v>287</v>
      </c>
      <c r="B85" s="65" t="s">
        <v>127</v>
      </c>
      <c r="C85" s="74" t="s">
        <v>34</v>
      </c>
      <c r="D85" s="74" t="s">
        <v>35</v>
      </c>
      <c r="E85" s="66" t="s">
        <v>334</v>
      </c>
      <c r="F85" s="106">
        <v>45714</v>
      </c>
      <c r="G85" s="66" t="s">
        <v>320</v>
      </c>
      <c r="H85" s="124">
        <v>212.98</v>
      </c>
      <c r="I85" s="74" t="s">
        <v>37</v>
      </c>
      <c r="J85" s="65"/>
      <c r="K85" s="105"/>
      <c r="L85" s="65"/>
      <c r="M85" s="74" t="s">
        <v>323</v>
      </c>
      <c r="N85" s="65">
        <v>1</v>
      </c>
      <c r="O85" s="135">
        <f t="shared" si="8"/>
        <v>212.98</v>
      </c>
      <c r="P85" s="66" t="s">
        <v>339</v>
      </c>
    </row>
    <row r="86" spans="1:16" s="5" customFormat="1" ht="33" customHeight="1" x14ac:dyDescent="0.2">
      <c r="A86" s="71" t="s">
        <v>288</v>
      </c>
      <c r="B86" s="65" t="s">
        <v>127</v>
      </c>
      <c r="C86" s="74" t="s">
        <v>34</v>
      </c>
      <c r="D86" s="74" t="s">
        <v>35</v>
      </c>
      <c r="E86" s="66" t="s">
        <v>335</v>
      </c>
      <c r="F86" s="106">
        <v>45713</v>
      </c>
      <c r="G86" s="66" t="s">
        <v>320</v>
      </c>
      <c r="H86" s="124">
        <v>237.38</v>
      </c>
      <c r="I86" s="74" t="s">
        <v>37</v>
      </c>
      <c r="J86" s="65"/>
      <c r="K86" s="105"/>
      <c r="L86" s="65"/>
      <c r="M86" s="74" t="s">
        <v>323</v>
      </c>
      <c r="N86" s="65">
        <v>1</v>
      </c>
      <c r="O86" s="135">
        <f t="shared" si="8"/>
        <v>237.38</v>
      </c>
      <c r="P86" s="66" t="s">
        <v>339</v>
      </c>
    </row>
    <row r="87" spans="1:16" ht="33" customHeight="1" x14ac:dyDescent="0.2">
      <c r="A87" s="71" t="s">
        <v>289</v>
      </c>
      <c r="B87" s="65" t="s">
        <v>127</v>
      </c>
      <c r="C87" s="74" t="s">
        <v>34</v>
      </c>
      <c r="D87" s="74" t="s">
        <v>35</v>
      </c>
      <c r="E87" s="66" t="s">
        <v>338</v>
      </c>
      <c r="F87" s="103">
        <v>45714</v>
      </c>
      <c r="G87" s="66" t="s">
        <v>320</v>
      </c>
      <c r="H87" s="121">
        <v>214.49</v>
      </c>
      <c r="I87" s="74" t="s">
        <v>37</v>
      </c>
      <c r="J87" s="74"/>
      <c r="K87" s="105"/>
      <c r="L87" s="74"/>
      <c r="M87" s="74" t="s">
        <v>323</v>
      </c>
      <c r="N87" s="74">
        <v>1</v>
      </c>
      <c r="O87" s="135">
        <f t="shared" si="8"/>
        <v>214.49</v>
      </c>
      <c r="P87" s="66" t="s">
        <v>339</v>
      </c>
    </row>
    <row r="88" spans="1:16" ht="33" customHeight="1" x14ac:dyDescent="0.2">
      <c r="A88" s="71" t="s">
        <v>290</v>
      </c>
      <c r="B88" s="65" t="s">
        <v>127</v>
      </c>
      <c r="C88" s="74" t="s">
        <v>34</v>
      </c>
      <c r="D88" s="74" t="s">
        <v>35</v>
      </c>
      <c r="E88" s="66" t="s">
        <v>336</v>
      </c>
      <c r="F88" s="103">
        <v>45713</v>
      </c>
      <c r="G88" s="66" t="s">
        <v>320</v>
      </c>
      <c r="H88" s="121">
        <v>217.38</v>
      </c>
      <c r="I88" s="74" t="s">
        <v>37</v>
      </c>
      <c r="J88" s="74"/>
      <c r="K88" s="105"/>
      <c r="L88" s="74"/>
      <c r="M88" s="74" t="s">
        <v>323</v>
      </c>
      <c r="N88" s="74">
        <v>1</v>
      </c>
      <c r="O88" s="135">
        <f t="shared" si="8"/>
        <v>217.38</v>
      </c>
      <c r="P88" s="66" t="s">
        <v>339</v>
      </c>
    </row>
    <row r="89" spans="1:16" ht="33" customHeight="1" x14ac:dyDescent="0.2">
      <c r="A89" s="71" t="s">
        <v>291</v>
      </c>
      <c r="B89" s="65" t="s">
        <v>127</v>
      </c>
      <c r="C89" s="74" t="s">
        <v>34</v>
      </c>
      <c r="D89" s="74" t="s">
        <v>35</v>
      </c>
      <c r="E89" s="66" t="s">
        <v>337</v>
      </c>
      <c r="F89" s="103">
        <v>45715</v>
      </c>
      <c r="G89" s="66" t="s">
        <v>320</v>
      </c>
      <c r="H89" s="121">
        <v>211.38</v>
      </c>
      <c r="I89" s="74" t="s">
        <v>37</v>
      </c>
      <c r="J89" s="74"/>
      <c r="K89" s="105"/>
      <c r="L89" s="74"/>
      <c r="M89" s="74" t="s">
        <v>323</v>
      </c>
      <c r="N89" s="65">
        <v>1</v>
      </c>
      <c r="O89" s="135">
        <f t="shared" si="8"/>
        <v>211.38</v>
      </c>
      <c r="P89" s="66" t="s">
        <v>339</v>
      </c>
    </row>
    <row r="90" spans="1:16" ht="33" customHeight="1" x14ac:dyDescent="0.2">
      <c r="A90" s="78" t="s">
        <v>292</v>
      </c>
      <c r="B90" s="65" t="s">
        <v>33</v>
      </c>
      <c r="C90" s="74" t="s">
        <v>34</v>
      </c>
      <c r="D90" s="74" t="s">
        <v>35</v>
      </c>
      <c r="E90" s="114" t="s">
        <v>304</v>
      </c>
      <c r="F90" s="109">
        <v>45727</v>
      </c>
      <c r="G90" s="44" t="s">
        <v>305</v>
      </c>
      <c r="H90" s="136">
        <v>205</v>
      </c>
      <c r="I90" s="74" t="s">
        <v>37</v>
      </c>
      <c r="J90" s="41" t="s">
        <v>38</v>
      </c>
      <c r="K90" s="41"/>
      <c r="L90" s="41"/>
      <c r="M90" s="41"/>
      <c r="N90" s="41">
        <v>1</v>
      </c>
      <c r="O90" s="135">
        <f t="shared" si="8"/>
        <v>205</v>
      </c>
      <c r="P90" s="111" t="s">
        <v>303</v>
      </c>
    </row>
    <row r="91" spans="1:16" ht="32" x14ac:dyDescent="0.2">
      <c r="A91" s="78" t="s">
        <v>293</v>
      </c>
      <c r="B91" s="65" t="s">
        <v>127</v>
      </c>
      <c r="C91" s="74" t="s">
        <v>34</v>
      </c>
      <c r="D91" s="74" t="s">
        <v>35</v>
      </c>
      <c r="E91" s="114" t="s">
        <v>308</v>
      </c>
      <c r="F91" s="102">
        <v>45730</v>
      </c>
      <c r="G91" s="30" t="s">
        <v>243</v>
      </c>
      <c r="H91" s="137">
        <v>205.38</v>
      </c>
      <c r="I91" s="74" t="s">
        <v>37</v>
      </c>
      <c r="J91" s="74"/>
      <c r="K91" s="105"/>
      <c r="L91" s="74"/>
      <c r="M91" s="41" t="s">
        <v>38</v>
      </c>
      <c r="N91" s="74">
        <v>1</v>
      </c>
      <c r="O91" s="135">
        <f t="shared" si="8"/>
        <v>205.38</v>
      </c>
      <c r="P91" s="110" t="s">
        <v>306</v>
      </c>
    </row>
    <row r="92" spans="1:16" ht="16" x14ac:dyDescent="0.2">
      <c r="A92" s="78" t="s">
        <v>294</v>
      </c>
      <c r="B92" s="65" t="s">
        <v>127</v>
      </c>
      <c r="C92" s="74" t="s">
        <v>34</v>
      </c>
      <c r="D92" s="74" t="s">
        <v>35</v>
      </c>
      <c r="E92" s="114" t="s">
        <v>309</v>
      </c>
      <c r="F92" s="102">
        <v>45728</v>
      </c>
      <c r="G92" s="30" t="s">
        <v>243</v>
      </c>
      <c r="H92" s="137">
        <v>205.38</v>
      </c>
      <c r="I92" s="74" t="s">
        <v>37</v>
      </c>
      <c r="J92" s="74"/>
      <c r="K92" s="105"/>
      <c r="L92" s="41"/>
      <c r="M92" s="41" t="s">
        <v>38</v>
      </c>
      <c r="N92" s="74">
        <v>1</v>
      </c>
      <c r="O92" s="135">
        <f t="shared" si="8"/>
        <v>205.38</v>
      </c>
      <c r="P92" s="61" t="s">
        <v>307</v>
      </c>
    </row>
    <row r="93" spans="1:16" ht="16" x14ac:dyDescent="0.2">
      <c r="A93" s="78" t="s">
        <v>295</v>
      </c>
      <c r="B93" s="65" t="s">
        <v>127</v>
      </c>
      <c r="C93" s="74" t="s">
        <v>34</v>
      </c>
      <c r="D93" s="74" t="s">
        <v>35</v>
      </c>
      <c r="E93" s="114" t="s">
        <v>310</v>
      </c>
      <c r="F93" s="102">
        <v>45733</v>
      </c>
      <c r="G93" s="30" t="s">
        <v>243</v>
      </c>
      <c r="H93" s="137">
        <v>205.38</v>
      </c>
      <c r="I93" s="74" t="s">
        <v>37</v>
      </c>
      <c r="J93" s="74"/>
      <c r="K93" s="105"/>
      <c r="L93" s="41"/>
      <c r="M93" s="41" t="s">
        <v>38</v>
      </c>
      <c r="N93" s="74">
        <v>1</v>
      </c>
      <c r="O93" s="135">
        <f t="shared" si="8"/>
        <v>205.38</v>
      </c>
      <c r="P93" s="61" t="s">
        <v>307</v>
      </c>
    </row>
    <row r="94" spans="1:16" ht="16" x14ac:dyDescent="0.2">
      <c r="A94" s="78" t="s">
        <v>296</v>
      </c>
      <c r="B94" s="65" t="s">
        <v>127</v>
      </c>
      <c r="C94" s="74" t="s">
        <v>34</v>
      </c>
      <c r="D94" s="74" t="s">
        <v>35</v>
      </c>
      <c r="E94" s="114" t="s">
        <v>311</v>
      </c>
      <c r="F94" s="102">
        <v>45726</v>
      </c>
      <c r="G94" s="30" t="s">
        <v>243</v>
      </c>
      <c r="H94" s="137">
        <v>205.38</v>
      </c>
      <c r="I94" s="74" t="s">
        <v>37</v>
      </c>
      <c r="J94" s="74"/>
      <c r="K94" s="105"/>
      <c r="L94" s="41"/>
      <c r="M94" s="41" t="s">
        <v>38</v>
      </c>
      <c r="N94" s="74">
        <v>1</v>
      </c>
      <c r="O94" s="135">
        <f t="shared" si="8"/>
        <v>205.38</v>
      </c>
      <c r="P94" s="61" t="s">
        <v>307</v>
      </c>
    </row>
    <row r="95" spans="1:16" ht="16" x14ac:dyDescent="0.2">
      <c r="A95" s="78" t="s">
        <v>297</v>
      </c>
      <c r="B95" s="65" t="s">
        <v>127</v>
      </c>
      <c r="C95" s="74" t="s">
        <v>34</v>
      </c>
      <c r="D95" s="74" t="s">
        <v>35</v>
      </c>
      <c r="E95" s="114" t="s">
        <v>312</v>
      </c>
      <c r="F95" s="102">
        <v>45726</v>
      </c>
      <c r="G95" s="30" t="s">
        <v>243</v>
      </c>
      <c r="H95" s="137">
        <v>205.38</v>
      </c>
      <c r="I95" s="74" t="s">
        <v>37</v>
      </c>
      <c r="J95" s="74"/>
      <c r="K95" s="105"/>
      <c r="L95" s="41"/>
      <c r="M95" s="41" t="s">
        <v>38</v>
      </c>
      <c r="N95" s="74">
        <v>1</v>
      </c>
      <c r="O95" s="135">
        <f t="shared" si="8"/>
        <v>205.38</v>
      </c>
      <c r="P95" s="61" t="s">
        <v>307</v>
      </c>
    </row>
    <row r="96" spans="1:16" ht="16" x14ac:dyDescent="0.2">
      <c r="A96" s="78" t="s">
        <v>298</v>
      </c>
      <c r="B96" s="65" t="s">
        <v>127</v>
      </c>
      <c r="C96" s="74" t="s">
        <v>34</v>
      </c>
      <c r="D96" s="74" t="s">
        <v>35</v>
      </c>
      <c r="E96" s="114" t="s">
        <v>313</v>
      </c>
      <c r="F96" s="102">
        <v>45729</v>
      </c>
      <c r="G96" s="30" t="s">
        <v>243</v>
      </c>
      <c r="H96" s="137">
        <v>196.92</v>
      </c>
      <c r="I96" s="74" t="s">
        <v>37</v>
      </c>
      <c r="J96" s="74"/>
      <c r="K96" s="105"/>
      <c r="L96" s="74"/>
      <c r="M96" s="41" t="s">
        <v>38</v>
      </c>
      <c r="N96" s="74">
        <v>1</v>
      </c>
      <c r="O96" s="135">
        <f t="shared" si="8"/>
        <v>196.92</v>
      </c>
      <c r="P96" s="61" t="s">
        <v>307</v>
      </c>
    </row>
    <row r="97" spans="1:16" ht="16" x14ac:dyDescent="0.2">
      <c r="A97" s="78" t="s">
        <v>299</v>
      </c>
      <c r="B97" s="65" t="s">
        <v>127</v>
      </c>
      <c r="C97" s="74" t="s">
        <v>34</v>
      </c>
      <c r="D97" s="74" t="s">
        <v>35</v>
      </c>
      <c r="E97" s="114" t="s">
        <v>314</v>
      </c>
      <c r="F97" s="102">
        <v>45726</v>
      </c>
      <c r="G97" s="30" t="s">
        <v>243</v>
      </c>
      <c r="H97" s="137">
        <v>205.38</v>
      </c>
      <c r="I97" s="74" t="s">
        <v>37</v>
      </c>
      <c r="J97" s="74"/>
      <c r="K97" s="105"/>
      <c r="L97" s="43"/>
      <c r="M97" s="41" t="s">
        <v>38</v>
      </c>
      <c r="N97" s="74">
        <v>1</v>
      </c>
      <c r="O97" s="135">
        <f t="shared" si="8"/>
        <v>205.38</v>
      </c>
      <c r="P97" s="61" t="s">
        <v>307</v>
      </c>
    </row>
    <row r="98" spans="1:16" ht="16" x14ac:dyDescent="0.2">
      <c r="A98" s="78" t="s">
        <v>300</v>
      </c>
      <c r="B98" s="65" t="s">
        <v>127</v>
      </c>
      <c r="C98" s="74" t="s">
        <v>34</v>
      </c>
      <c r="D98" s="74" t="s">
        <v>35</v>
      </c>
      <c r="E98" s="114" t="s">
        <v>315</v>
      </c>
      <c r="F98" s="102">
        <v>45733</v>
      </c>
      <c r="G98" s="30" t="s">
        <v>243</v>
      </c>
      <c r="H98" s="137">
        <v>205.38</v>
      </c>
      <c r="I98" s="74" t="s">
        <v>37</v>
      </c>
      <c r="J98" s="74"/>
      <c r="K98" s="105"/>
      <c r="L98" s="74"/>
      <c r="M98" s="41" t="s">
        <v>38</v>
      </c>
      <c r="N98" s="74">
        <v>1</v>
      </c>
      <c r="O98" s="135">
        <f t="shared" si="8"/>
        <v>205.38</v>
      </c>
      <c r="P98" s="61" t="s">
        <v>307</v>
      </c>
    </row>
    <row r="99" spans="1:16" ht="32" customHeight="1" x14ac:dyDescent="0.2">
      <c r="A99" s="78" t="s">
        <v>316</v>
      </c>
      <c r="B99" s="65" t="s">
        <v>127</v>
      </c>
      <c r="C99" s="74" t="s">
        <v>34</v>
      </c>
      <c r="D99" s="74" t="s">
        <v>35</v>
      </c>
      <c r="E99" s="66" t="s">
        <v>318</v>
      </c>
      <c r="F99" s="102">
        <v>45733</v>
      </c>
      <c r="G99" s="66" t="s">
        <v>319</v>
      </c>
      <c r="H99" s="68">
        <v>274.33</v>
      </c>
      <c r="I99" s="74" t="s">
        <v>37</v>
      </c>
      <c r="J99" s="74" t="s">
        <v>103</v>
      </c>
      <c r="N99" s="9">
        <v>1</v>
      </c>
      <c r="O99" s="135">
        <f t="shared" si="8"/>
        <v>274.33</v>
      </c>
      <c r="P99" s="60" t="s">
        <v>317</v>
      </c>
    </row>
    <row r="100" spans="1:16" ht="49" customHeight="1" x14ac:dyDescent="0.2">
      <c r="A100" s="107" t="s">
        <v>270</v>
      </c>
      <c r="B100" s="65" t="s">
        <v>127</v>
      </c>
      <c r="C100" s="74" t="s">
        <v>34</v>
      </c>
      <c r="D100" s="74" t="s">
        <v>35</v>
      </c>
      <c r="E100" s="66" t="s">
        <v>271</v>
      </c>
      <c r="F100" s="103">
        <v>45710</v>
      </c>
      <c r="G100" s="66" t="s">
        <v>272</v>
      </c>
      <c r="H100" s="121">
        <v>37.4</v>
      </c>
      <c r="I100" s="74" t="s">
        <v>37</v>
      </c>
      <c r="J100" s="74" t="s">
        <v>302</v>
      </c>
      <c r="K100" s="105"/>
      <c r="L100" s="74"/>
      <c r="M100" s="74"/>
      <c r="N100" s="74"/>
      <c r="O100" s="135" t="str">
        <f t="shared" si="8"/>
        <v/>
      </c>
      <c r="P100" s="61" t="s">
        <v>301</v>
      </c>
    </row>
    <row r="101" spans="1:16" x14ac:dyDescent="0.2">
      <c r="A101" s="26"/>
      <c r="B101" s="9"/>
      <c r="E101" s="38"/>
      <c r="F101" s="39"/>
      <c r="G101" s="38"/>
      <c r="H101" s="40"/>
      <c r="K101" s="20"/>
      <c r="M101" s="44"/>
      <c r="O101" s="35"/>
      <c r="P101" s="42"/>
    </row>
    <row r="102" spans="1:16" ht="16" thickBot="1" x14ac:dyDescent="0.25">
      <c r="A102" s="150" t="s">
        <v>342</v>
      </c>
      <c r="B102" s="151"/>
      <c r="C102" s="151"/>
      <c r="D102" s="151"/>
      <c r="E102" s="151"/>
      <c r="F102" s="151"/>
      <c r="G102" s="151"/>
      <c r="H102" s="151"/>
      <c r="I102" s="151"/>
      <c r="J102" s="151"/>
      <c r="K102" s="151"/>
      <c r="L102" s="151"/>
      <c r="M102" s="151"/>
      <c r="N102" s="151"/>
      <c r="O102" s="151"/>
      <c r="P102" s="152"/>
    </row>
    <row r="103" spans="1:16" ht="31" customHeight="1" x14ac:dyDescent="0.2">
      <c r="A103" s="78" t="s">
        <v>343</v>
      </c>
      <c r="B103" s="74" t="s">
        <v>33</v>
      </c>
      <c r="C103" s="74" t="s">
        <v>34</v>
      </c>
      <c r="D103" s="74" t="s">
        <v>35</v>
      </c>
      <c r="E103" s="66" t="s">
        <v>364</v>
      </c>
      <c r="F103" s="103">
        <v>45755</v>
      </c>
      <c r="G103" s="66" t="s">
        <v>365</v>
      </c>
      <c r="H103" s="121">
        <v>1200</v>
      </c>
      <c r="I103" s="74" t="s">
        <v>37</v>
      </c>
      <c r="J103" s="74" t="s">
        <v>103</v>
      </c>
      <c r="K103" s="32"/>
      <c r="M103" s="9"/>
      <c r="N103" s="9">
        <v>1</v>
      </c>
      <c r="O103" s="135">
        <f t="shared" ref="O103:O129" si="9">IF($N103=1,IF(ISBLANK($K103),$H103,$K103),IF(ISBLANK($N103),"",$N103))</f>
        <v>1200</v>
      </c>
      <c r="P103" s="61" t="s">
        <v>366</v>
      </c>
    </row>
    <row r="104" spans="1:16" ht="46" customHeight="1" x14ac:dyDescent="0.2">
      <c r="A104" s="78" t="s">
        <v>344</v>
      </c>
      <c r="B104" s="74" t="s">
        <v>33</v>
      </c>
      <c r="C104" s="74" t="s">
        <v>34</v>
      </c>
      <c r="D104" s="74" t="s">
        <v>35</v>
      </c>
      <c r="E104" s="114" t="s">
        <v>367</v>
      </c>
      <c r="F104" s="128">
        <v>45743</v>
      </c>
      <c r="G104" s="114" t="s">
        <v>368</v>
      </c>
      <c r="H104" s="138">
        <v>250</v>
      </c>
      <c r="I104" s="74" t="s">
        <v>37</v>
      </c>
      <c r="K104" s="129">
        <v>297.5</v>
      </c>
      <c r="L104" s="108" t="s">
        <v>166</v>
      </c>
      <c r="M104" s="112"/>
      <c r="N104" s="112">
        <v>1</v>
      </c>
      <c r="O104" s="135">
        <f t="shared" si="9"/>
        <v>297.5</v>
      </c>
      <c r="P104" s="61" t="s">
        <v>369</v>
      </c>
    </row>
    <row r="105" spans="1:16" ht="64" x14ac:dyDescent="0.2">
      <c r="A105" s="78" t="s">
        <v>345</v>
      </c>
      <c r="B105" s="74" t="s">
        <v>33</v>
      </c>
      <c r="C105" s="74" t="s">
        <v>34</v>
      </c>
      <c r="D105" s="74" t="s">
        <v>35</v>
      </c>
      <c r="E105" s="66" t="s">
        <v>370</v>
      </c>
      <c r="F105" s="103">
        <v>45771</v>
      </c>
      <c r="G105" s="66" t="s">
        <v>371</v>
      </c>
      <c r="H105" s="121">
        <v>745</v>
      </c>
      <c r="I105" s="74" t="s">
        <v>37</v>
      </c>
      <c r="J105" s="74" t="s">
        <v>103</v>
      </c>
      <c r="K105" s="101"/>
      <c r="M105" s="9"/>
      <c r="N105" s="9">
        <v>1</v>
      </c>
      <c r="O105" s="135">
        <f t="shared" si="9"/>
        <v>745</v>
      </c>
      <c r="P105" s="60" t="s">
        <v>372</v>
      </c>
    </row>
    <row r="106" spans="1:16" ht="107" customHeight="1" x14ac:dyDescent="0.2">
      <c r="A106" s="65" t="s">
        <v>346</v>
      </c>
      <c r="B106" s="74" t="s">
        <v>127</v>
      </c>
      <c r="C106" s="74" t="s">
        <v>34</v>
      </c>
      <c r="D106" s="74" t="s">
        <v>35</v>
      </c>
      <c r="E106" s="114" t="s">
        <v>385</v>
      </c>
      <c r="F106" s="128">
        <v>45762</v>
      </c>
      <c r="G106" s="114" t="s">
        <v>383</v>
      </c>
      <c r="H106" s="139">
        <v>201.6</v>
      </c>
      <c r="I106" s="74" t="s">
        <v>37</v>
      </c>
      <c r="J106" s="108"/>
      <c r="K106" s="108"/>
      <c r="M106" s="74"/>
      <c r="N106" s="9"/>
      <c r="O106" s="135" t="str">
        <f t="shared" si="9"/>
        <v/>
      </c>
      <c r="P106" s="89" t="s">
        <v>409</v>
      </c>
    </row>
    <row r="107" spans="1:16" ht="16" x14ac:dyDescent="0.2">
      <c r="A107" s="65" t="s">
        <v>347</v>
      </c>
      <c r="B107" s="74" t="s">
        <v>127</v>
      </c>
      <c r="C107" s="74" t="s">
        <v>34</v>
      </c>
      <c r="D107" s="74" t="s">
        <v>35</v>
      </c>
      <c r="E107" s="114" t="s">
        <v>386</v>
      </c>
      <c r="F107" s="128">
        <v>45762</v>
      </c>
      <c r="G107" s="114" t="s">
        <v>383</v>
      </c>
      <c r="H107" s="139">
        <v>201.6</v>
      </c>
      <c r="I107" s="74" t="s">
        <v>37</v>
      </c>
      <c r="J107" s="108"/>
      <c r="K107" s="108"/>
      <c r="M107" s="74"/>
      <c r="N107" s="9"/>
      <c r="O107" s="135" t="str">
        <f t="shared" si="9"/>
        <v/>
      </c>
      <c r="P107" s="61" t="s">
        <v>384</v>
      </c>
    </row>
    <row r="108" spans="1:16" ht="16" x14ac:dyDescent="0.2">
      <c r="A108" s="65" t="s">
        <v>348</v>
      </c>
      <c r="B108" s="74" t="s">
        <v>127</v>
      </c>
      <c r="C108" s="74" t="s">
        <v>34</v>
      </c>
      <c r="D108" s="74" t="s">
        <v>35</v>
      </c>
      <c r="E108" s="114" t="s">
        <v>387</v>
      </c>
      <c r="F108" s="128">
        <v>45762</v>
      </c>
      <c r="G108" s="114" t="s">
        <v>383</v>
      </c>
      <c r="H108" s="139">
        <v>201.6</v>
      </c>
      <c r="I108" s="74" t="s">
        <v>37</v>
      </c>
      <c r="J108" s="108"/>
      <c r="K108" s="108"/>
      <c r="M108" s="74"/>
      <c r="N108" s="9"/>
      <c r="O108" s="135" t="str">
        <f t="shared" si="9"/>
        <v/>
      </c>
      <c r="P108" s="61" t="s">
        <v>384</v>
      </c>
    </row>
    <row r="109" spans="1:16" ht="32" x14ac:dyDescent="0.2">
      <c r="A109" s="78" t="s">
        <v>349</v>
      </c>
      <c r="B109" s="108" t="s">
        <v>33</v>
      </c>
      <c r="C109" s="74" t="s">
        <v>34</v>
      </c>
      <c r="D109" s="74" t="s">
        <v>35</v>
      </c>
      <c r="E109" s="114" t="s">
        <v>373</v>
      </c>
      <c r="F109" s="128">
        <v>45773</v>
      </c>
      <c r="G109" s="30" t="s">
        <v>269</v>
      </c>
      <c r="H109" s="139">
        <v>600</v>
      </c>
      <c r="I109" s="74" t="s">
        <v>37</v>
      </c>
      <c r="J109" s="74" t="s">
        <v>103</v>
      </c>
      <c r="K109" s="108"/>
      <c r="M109" s="9"/>
      <c r="N109" s="9">
        <v>1</v>
      </c>
      <c r="O109" s="135">
        <f t="shared" si="9"/>
        <v>600</v>
      </c>
      <c r="P109" s="61" t="s">
        <v>374</v>
      </c>
    </row>
    <row r="110" spans="1:16" ht="32" x14ac:dyDescent="0.2">
      <c r="A110" s="78" t="s">
        <v>350</v>
      </c>
      <c r="B110" s="74" t="s">
        <v>127</v>
      </c>
      <c r="C110" s="74" t="s">
        <v>34</v>
      </c>
      <c r="D110" s="74" t="s">
        <v>35</v>
      </c>
      <c r="E110" s="114" t="s">
        <v>391</v>
      </c>
      <c r="F110" s="128">
        <v>45778</v>
      </c>
      <c r="G110" s="66" t="s">
        <v>388</v>
      </c>
      <c r="H110" s="140">
        <v>190.86</v>
      </c>
      <c r="I110" s="74" t="s">
        <v>37</v>
      </c>
      <c r="J110" s="108"/>
      <c r="K110" s="108"/>
      <c r="M110" s="74" t="s">
        <v>103</v>
      </c>
      <c r="N110" s="9">
        <v>1</v>
      </c>
      <c r="O110" s="135">
        <f t="shared" si="9"/>
        <v>190.86</v>
      </c>
      <c r="P110" s="61" t="s">
        <v>389</v>
      </c>
    </row>
    <row r="111" spans="1:16" ht="16" x14ac:dyDescent="0.2">
      <c r="A111" s="78" t="s">
        <v>351</v>
      </c>
      <c r="B111" s="74" t="s">
        <v>127</v>
      </c>
      <c r="C111" s="74" t="s">
        <v>34</v>
      </c>
      <c r="D111" s="74" t="s">
        <v>35</v>
      </c>
      <c r="E111" s="114" t="s">
        <v>392</v>
      </c>
      <c r="F111" s="128">
        <v>45748</v>
      </c>
      <c r="G111" s="66" t="s">
        <v>388</v>
      </c>
      <c r="H111" s="140">
        <v>201.38</v>
      </c>
      <c r="I111" s="74" t="s">
        <v>37</v>
      </c>
      <c r="J111" s="108"/>
      <c r="K111" s="108"/>
      <c r="M111" s="74" t="s">
        <v>103</v>
      </c>
      <c r="N111" s="9">
        <v>1</v>
      </c>
      <c r="O111" s="135">
        <f t="shared" si="9"/>
        <v>201.38</v>
      </c>
      <c r="P111" s="61" t="s">
        <v>390</v>
      </c>
    </row>
    <row r="112" spans="1:16" ht="16" x14ac:dyDescent="0.2">
      <c r="A112" s="78" t="s">
        <v>352</v>
      </c>
      <c r="B112" s="74" t="s">
        <v>127</v>
      </c>
      <c r="C112" s="74" t="s">
        <v>34</v>
      </c>
      <c r="D112" s="74" t="s">
        <v>35</v>
      </c>
      <c r="E112" s="114" t="s">
        <v>393</v>
      </c>
      <c r="F112" s="128">
        <v>45778</v>
      </c>
      <c r="G112" s="66" t="s">
        <v>388</v>
      </c>
      <c r="H112" s="140">
        <v>190.36</v>
      </c>
      <c r="I112" s="74" t="s">
        <v>37</v>
      </c>
      <c r="J112" s="108"/>
      <c r="K112" s="108"/>
      <c r="M112" s="74" t="s">
        <v>103</v>
      </c>
      <c r="N112" s="9">
        <v>1</v>
      </c>
      <c r="O112" s="135">
        <f t="shared" si="9"/>
        <v>190.36</v>
      </c>
      <c r="P112" s="61" t="s">
        <v>390</v>
      </c>
    </row>
    <row r="113" spans="1:16" ht="16" x14ac:dyDescent="0.2">
      <c r="A113" s="78" t="s">
        <v>353</v>
      </c>
      <c r="B113" s="74" t="s">
        <v>127</v>
      </c>
      <c r="C113" s="74" t="s">
        <v>34</v>
      </c>
      <c r="D113" s="74" t="s">
        <v>35</v>
      </c>
      <c r="E113" s="114" t="s">
        <v>394</v>
      </c>
      <c r="F113" s="128">
        <v>45778</v>
      </c>
      <c r="G113" s="66" t="s">
        <v>388</v>
      </c>
      <c r="H113" s="140">
        <v>197.18</v>
      </c>
      <c r="I113" s="74" t="s">
        <v>37</v>
      </c>
      <c r="J113" s="108"/>
      <c r="K113" s="108"/>
      <c r="M113" s="74" t="s">
        <v>103</v>
      </c>
      <c r="N113" s="9">
        <v>1</v>
      </c>
      <c r="O113" s="135">
        <f t="shared" si="9"/>
        <v>197.18</v>
      </c>
      <c r="P113" s="61" t="s">
        <v>390</v>
      </c>
    </row>
    <row r="114" spans="1:16" ht="16" x14ac:dyDescent="0.2">
      <c r="A114" s="78" t="s">
        <v>354</v>
      </c>
      <c r="B114" s="74" t="s">
        <v>127</v>
      </c>
      <c r="C114" s="74" t="s">
        <v>34</v>
      </c>
      <c r="D114" s="74" t="s">
        <v>35</v>
      </c>
      <c r="E114" s="114" t="s">
        <v>395</v>
      </c>
      <c r="F114" s="128">
        <v>45778</v>
      </c>
      <c r="G114" s="66" t="s">
        <v>388</v>
      </c>
      <c r="H114" s="140">
        <v>154.18</v>
      </c>
      <c r="I114" s="74" t="s">
        <v>37</v>
      </c>
      <c r="J114" s="108"/>
      <c r="K114" s="113"/>
      <c r="M114" s="74" t="s">
        <v>103</v>
      </c>
      <c r="N114" s="9">
        <v>1</v>
      </c>
      <c r="O114" s="135">
        <f t="shared" si="9"/>
        <v>154.18</v>
      </c>
      <c r="P114" s="61" t="s">
        <v>390</v>
      </c>
    </row>
    <row r="115" spans="1:16" ht="16" x14ac:dyDescent="0.2">
      <c r="A115" s="78" t="s">
        <v>355</v>
      </c>
      <c r="B115" s="74" t="s">
        <v>127</v>
      </c>
      <c r="C115" s="74" t="s">
        <v>34</v>
      </c>
      <c r="D115" s="74" t="s">
        <v>35</v>
      </c>
      <c r="E115" s="66" t="s">
        <v>396</v>
      </c>
      <c r="F115" s="128">
        <v>45748</v>
      </c>
      <c r="G115" s="66" t="s">
        <v>388</v>
      </c>
      <c r="H115" s="141">
        <v>175.38</v>
      </c>
      <c r="I115" s="74" t="s">
        <v>37</v>
      </c>
      <c r="J115" s="9"/>
      <c r="K115" s="32"/>
      <c r="M115" s="74" t="s">
        <v>103</v>
      </c>
      <c r="N115" s="9">
        <v>1</v>
      </c>
      <c r="O115" s="135">
        <f t="shared" si="9"/>
        <v>175.38</v>
      </c>
      <c r="P115" s="61" t="s">
        <v>390</v>
      </c>
    </row>
    <row r="116" spans="1:16" ht="16" x14ac:dyDescent="0.2">
      <c r="A116" s="78" t="s">
        <v>356</v>
      </c>
      <c r="B116" s="74" t="s">
        <v>127</v>
      </c>
      <c r="C116" s="74" t="s">
        <v>34</v>
      </c>
      <c r="D116" s="74" t="s">
        <v>35</v>
      </c>
      <c r="E116" s="66" t="s">
        <v>397</v>
      </c>
      <c r="F116" s="128">
        <v>45778</v>
      </c>
      <c r="G116" s="66" t="s">
        <v>388</v>
      </c>
      <c r="H116" s="141">
        <v>180.63</v>
      </c>
      <c r="I116" s="74" t="s">
        <v>37</v>
      </c>
      <c r="J116" s="9"/>
      <c r="K116" s="32"/>
      <c r="M116" s="74" t="s">
        <v>103</v>
      </c>
      <c r="N116" s="9">
        <v>1</v>
      </c>
      <c r="O116" s="135">
        <f t="shared" si="9"/>
        <v>180.63</v>
      </c>
      <c r="P116" s="61" t="s">
        <v>390</v>
      </c>
    </row>
    <row r="117" spans="1:16" ht="15" customHeight="1" x14ac:dyDescent="0.2">
      <c r="A117" s="78" t="s">
        <v>357</v>
      </c>
      <c r="B117" s="74" t="s">
        <v>127</v>
      </c>
      <c r="C117" s="74" t="s">
        <v>34</v>
      </c>
      <c r="D117" s="74" t="s">
        <v>35</v>
      </c>
      <c r="E117" s="114" t="s">
        <v>398</v>
      </c>
      <c r="F117" s="128">
        <v>45777</v>
      </c>
      <c r="G117" s="66" t="s">
        <v>388</v>
      </c>
      <c r="H117" s="142">
        <v>163.98</v>
      </c>
      <c r="I117" s="74" t="s">
        <v>37</v>
      </c>
      <c r="J117" s="112"/>
      <c r="K117" s="112"/>
      <c r="L117" s="112"/>
      <c r="M117" s="74" t="s">
        <v>103</v>
      </c>
      <c r="N117" s="112">
        <v>1</v>
      </c>
      <c r="O117" s="135">
        <f t="shared" si="9"/>
        <v>163.98</v>
      </c>
      <c r="P117" s="61" t="s">
        <v>390</v>
      </c>
    </row>
    <row r="118" spans="1:16" ht="16" x14ac:dyDescent="0.2">
      <c r="A118" s="78" t="s">
        <v>358</v>
      </c>
      <c r="B118" s="74" t="s">
        <v>127</v>
      </c>
      <c r="C118" s="74" t="s">
        <v>34</v>
      </c>
      <c r="D118" s="74" t="s">
        <v>35</v>
      </c>
      <c r="E118" s="66" t="s">
        <v>399</v>
      </c>
      <c r="F118" s="128">
        <v>45779</v>
      </c>
      <c r="G118" s="66" t="s">
        <v>388</v>
      </c>
      <c r="H118" s="141">
        <v>216.38</v>
      </c>
      <c r="I118" s="74" t="s">
        <v>37</v>
      </c>
      <c r="J118" s="9"/>
      <c r="K118" s="32"/>
      <c r="M118" s="74" t="s">
        <v>103</v>
      </c>
      <c r="N118" s="9">
        <v>1</v>
      </c>
      <c r="O118" s="135">
        <f t="shared" si="9"/>
        <v>216.38</v>
      </c>
      <c r="P118" s="61" t="s">
        <v>390</v>
      </c>
    </row>
    <row r="119" spans="1:16" ht="16" x14ac:dyDescent="0.2">
      <c r="A119" s="78" t="s">
        <v>359</v>
      </c>
      <c r="B119" s="74" t="s">
        <v>127</v>
      </c>
      <c r="C119" s="74" t="s">
        <v>34</v>
      </c>
      <c r="D119" s="74" t="s">
        <v>35</v>
      </c>
      <c r="E119" s="66" t="s">
        <v>400</v>
      </c>
      <c r="F119" s="128">
        <v>45778</v>
      </c>
      <c r="G119" s="66" t="s">
        <v>388</v>
      </c>
      <c r="H119" s="141">
        <v>169.38</v>
      </c>
      <c r="I119" s="74" t="s">
        <v>37</v>
      </c>
      <c r="J119" s="9"/>
      <c r="K119" s="32"/>
      <c r="M119" s="74" t="s">
        <v>103</v>
      </c>
      <c r="N119" s="9">
        <v>1</v>
      </c>
      <c r="O119" s="135">
        <f t="shared" si="9"/>
        <v>169.38</v>
      </c>
      <c r="P119" s="61" t="s">
        <v>390</v>
      </c>
    </row>
    <row r="120" spans="1:16" ht="32" x14ac:dyDescent="0.2">
      <c r="A120" s="78" t="s">
        <v>360</v>
      </c>
      <c r="B120" s="74" t="s">
        <v>33</v>
      </c>
      <c r="C120" s="74" t="s">
        <v>34</v>
      </c>
      <c r="D120" s="74" t="s">
        <v>35</v>
      </c>
      <c r="E120" s="66" t="s">
        <v>364</v>
      </c>
      <c r="F120" s="103">
        <v>45785</v>
      </c>
      <c r="G120" s="66" t="s">
        <v>375</v>
      </c>
      <c r="H120" s="121">
        <v>455</v>
      </c>
      <c r="I120" s="74" t="s">
        <v>37</v>
      </c>
      <c r="J120" s="74" t="s">
        <v>103</v>
      </c>
      <c r="K120" s="32"/>
      <c r="M120" s="9"/>
      <c r="N120" s="9">
        <v>1</v>
      </c>
      <c r="O120" s="135">
        <f t="shared" si="9"/>
        <v>455</v>
      </c>
      <c r="P120" s="61" t="s">
        <v>376</v>
      </c>
    </row>
    <row r="121" spans="1:16" ht="48" x14ac:dyDescent="0.2">
      <c r="A121" s="78" t="s">
        <v>361</v>
      </c>
      <c r="B121" s="74" t="s">
        <v>127</v>
      </c>
      <c r="C121" s="74" t="s">
        <v>34</v>
      </c>
      <c r="D121" s="74" t="s">
        <v>35</v>
      </c>
      <c r="E121" s="66" t="s">
        <v>379</v>
      </c>
      <c r="F121" s="103">
        <v>45782</v>
      </c>
      <c r="G121" s="66" t="s">
        <v>382</v>
      </c>
      <c r="H121" s="121">
        <v>153.38</v>
      </c>
      <c r="I121" s="74" t="s">
        <v>37</v>
      </c>
      <c r="J121" s="9"/>
      <c r="K121" s="32"/>
      <c r="M121" s="108" t="s">
        <v>166</v>
      </c>
      <c r="N121" s="9">
        <v>1</v>
      </c>
      <c r="O121" s="135">
        <f t="shared" si="9"/>
        <v>153.38</v>
      </c>
      <c r="P121" s="61" t="s">
        <v>377</v>
      </c>
    </row>
    <row r="122" spans="1:16" ht="16" x14ac:dyDescent="0.2">
      <c r="A122" s="78" t="s">
        <v>362</v>
      </c>
      <c r="B122" s="74" t="s">
        <v>127</v>
      </c>
      <c r="C122" s="74" t="s">
        <v>34</v>
      </c>
      <c r="D122" s="74" t="s">
        <v>35</v>
      </c>
      <c r="E122" s="66" t="s">
        <v>380</v>
      </c>
      <c r="F122" s="103">
        <v>45782</v>
      </c>
      <c r="G122" s="66" t="s">
        <v>382</v>
      </c>
      <c r="H122" s="121">
        <v>153.38</v>
      </c>
      <c r="I122" s="74" t="s">
        <v>37</v>
      </c>
      <c r="J122" s="9"/>
      <c r="K122" s="32"/>
      <c r="M122" s="108" t="s">
        <v>166</v>
      </c>
      <c r="N122" s="9">
        <v>1</v>
      </c>
      <c r="O122" s="135">
        <f t="shared" si="9"/>
        <v>153.38</v>
      </c>
      <c r="P122" s="61" t="s">
        <v>378</v>
      </c>
    </row>
    <row r="123" spans="1:16" ht="16" x14ac:dyDescent="0.2">
      <c r="A123" s="78" t="s">
        <v>363</v>
      </c>
      <c r="B123" s="74" t="s">
        <v>127</v>
      </c>
      <c r="C123" s="74" t="s">
        <v>34</v>
      </c>
      <c r="D123" s="74" t="s">
        <v>35</v>
      </c>
      <c r="E123" s="66" t="s">
        <v>381</v>
      </c>
      <c r="F123" s="103">
        <v>45782</v>
      </c>
      <c r="G123" s="66" t="s">
        <v>382</v>
      </c>
      <c r="H123" s="121">
        <v>153.38</v>
      </c>
      <c r="I123" s="74" t="s">
        <v>37</v>
      </c>
      <c r="J123" s="9"/>
      <c r="K123" s="32"/>
      <c r="M123" s="108" t="s">
        <v>166</v>
      </c>
      <c r="N123" s="9">
        <v>1</v>
      </c>
      <c r="O123" s="135">
        <f t="shared" si="9"/>
        <v>153.38</v>
      </c>
      <c r="P123" s="61" t="s">
        <v>378</v>
      </c>
    </row>
    <row r="124" spans="1:16" ht="16" x14ac:dyDescent="0.2">
      <c r="A124" s="71" t="s">
        <v>403</v>
      </c>
      <c r="B124" s="74" t="s">
        <v>33</v>
      </c>
      <c r="C124" s="74" t="s">
        <v>34</v>
      </c>
      <c r="D124" s="74" t="s">
        <v>35</v>
      </c>
      <c r="E124" s="61" t="s">
        <v>410</v>
      </c>
      <c r="F124" s="6">
        <v>45762</v>
      </c>
      <c r="G124" s="61" t="s">
        <v>413</v>
      </c>
      <c r="H124" s="7">
        <v>300</v>
      </c>
      <c r="I124" s="74" t="s">
        <v>37</v>
      </c>
      <c r="K124" s="20"/>
      <c r="N124" s="4">
        <v>1</v>
      </c>
      <c r="O124" s="135">
        <f t="shared" si="9"/>
        <v>300</v>
      </c>
      <c r="P124" s="132" t="s">
        <v>417</v>
      </c>
    </row>
    <row r="125" spans="1:16" ht="16" x14ac:dyDescent="0.2">
      <c r="A125" s="71" t="s">
        <v>404</v>
      </c>
      <c r="B125" s="74" t="s">
        <v>33</v>
      </c>
      <c r="C125" s="74" t="s">
        <v>34</v>
      </c>
      <c r="D125" s="74" t="s">
        <v>35</v>
      </c>
      <c r="E125" s="61" t="s">
        <v>410</v>
      </c>
      <c r="F125" s="6">
        <v>45762</v>
      </c>
      <c r="G125" s="61" t="s">
        <v>413</v>
      </c>
      <c r="H125" s="7">
        <v>300</v>
      </c>
      <c r="I125" s="74" t="s">
        <v>37</v>
      </c>
      <c r="K125" s="20"/>
      <c r="N125" s="4">
        <v>1</v>
      </c>
      <c r="O125" s="135">
        <f t="shared" si="9"/>
        <v>300</v>
      </c>
      <c r="P125" s="132" t="s">
        <v>418</v>
      </c>
    </row>
    <row r="126" spans="1:16" ht="16" x14ac:dyDescent="0.2">
      <c r="A126" s="71" t="s">
        <v>405</v>
      </c>
      <c r="B126" s="74" t="s">
        <v>33</v>
      </c>
      <c r="C126" s="74" t="s">
        <v>34</v>
      </c>
      <c r="D126" s="74" t="s">
        <v>35</v>
      </c>
      <c r="E126" s="61" t="s">
        <v>410</v>
      </c>
      <c r="F126" s="6">
        <v>45769</v>
      </c>
      <c r="G126" s="61" t="s">
        <v>413</v>
      </c>
      <c r="H126" s="7">
        <v>300</v>
      </c>
      <c r="I126" s="74" t="s">
        <v>37</v>
      </c>
      <c r="K126" s="20"/>
      <c r="N126" s="4">
        <v>1</v>
      </c>
      <c r="O126" s="135">
        <f>IF($N126=1,IF(ISBLANK($K126),$H126,$K126),IF(ISBLANK($N126),"",$N126))</f>
        <v>300</v>
      </c>
      <c r="P126" s="132" t="s">
        <v>419</v>
      </c>
    </row>
    <row r="127" spans="1:16" ht="16" x14ac:dyDescent="0.2">
      <c r="A127" s="71" t="s">
        <v>406</v>
      </c>
      <c r="B127" s="74" t="s">
        <v>33</v>
      </c>
      <c r="C127" s="74" t="s">
        <v>34</v>
      </c>
      <c r="D127" s="74" t="s">
        <v>35</v>
      </c>
      <c r="E127" s="61" t="s">
        <v>411</v>
      </c>
      <c r="F127" s="6">
        <v>45782</v>
      </c>
      <c r="G127" s="61" t="s">
        <v>412</v>
      </c>
      <c r="H127" s="7">
        <v>3000</v>
      </c>
      <c r="I127" s="74" t="s">
        <v>37</v>
      </c>
      <c r="K127" s="20"/>
      <c r="N127" s="4">
        <v>1</v>
      </c>
      <c r="O127" s="135">
        <f t="shared" si="9"/>
        <v>3000</v>
      </c>
      <c r="P127" s="132" t="s">
        <v>421</v>
      </c>
    </row>
    <row r="128" spans="1:16" ht="16" x14ac:dyDescent="0.2">
      <c r="A128" s="71" t="s">
        <v>407</v>
      </c>
      <c r="B128" s="74" t="s">
        <v>33</v>
      </c>
      <c r="C128" s="74" t="s">
        <v>34</v>
      </c>
      <c r="D128" s="74" t="s">
        <v>35</v>
      </c>
      <c r="E128" s="60" t="s">
        <v>414</v>
      </c>
      <c r="F128" s="6">
        <v>45783</v>
      </c>
      <c r="G128" s="61" t="s">
        <v>413</v>
      </c>
      <c r="H128" s="7">
        <v>2064</v>
      </c>
      <c r="I128" s="74" t="s">
        <v>37</v>
      </c>
      <c r="N128" s="4">
        <v>1</v>
      </c>
      <c r="O128" s="135">
        <f t="shared" si="9"/>
        <v>2064</v>
      </c>
      <c r="P128" s="132" t="s">
        <v>418</v>
      </c>
    </row>
    <row r="129" spans="1:16" ht="15" customHeight="1" x14ac:dyDescent="0.2">
      <c r="A129" s="71" t="s">
        <v>408</v>
      </c>
      <c r="B129" s="130" t="s">
        <v>33</v>
      </c>
      <c r="C129" s="74" t="s">
        <v>34</v>
      </c>
      <c r="D129" s="74" t="s">
        <v>35</v>
      </c>
      <c r="E129" s="110" t="s">
        <v>415</v>
      </c>
      <c r="F129" s="131">
        <v>45790</v>
      </c>
      <c r="G129" s="110" t="s">
        <v>416</v>
      </c>
      <c r="H129" s="143">
        <v>375.75</v>
      </c>
      <c r="I129" s="74" t="s">
        <v>37</v>
      </c>
      <c r="J129" s="37"/>
      <c r="K129" s="37"/>
      <c r="L129" s="37"/>
      <c r="M129" s="37"/>
      <c r="N129" s="130">
        <v>1</v>
      </c>
      <c r="O129" s="135">
        <f t="shared" si="9"/>
        <v>375.75</v>
      </c>
      <c r="P129" s="132" t="s">
        <v>420</v>
      </c>
    </row>
    <row r="130" spans="1:16" x14ac:dyDescent="0.2">
      <c r="A130" s="26"/>
      <c r="B130" s="9"/>
      <c r="E130" s="19"/>
      <c r="G130" s="19"/>
      <c r="K130" s="20"/>
      <c r="O130" s="35"/>
      <c r="P130" s="19"/>
    </row>
    <row r="131" spans="1:16" ht="16" thickBot="1" x14ac:dyDescent="0.25">
      <c r="A131" s="150" t="s">
        <v>456</v>
      </c>
      <c r="B131" s="151"/>
      <c r="C131" s="151"/>
      <c r="D131" s="151"/>
      <c r="E131" s="151"/>
      <c r="F131" s="151"/>
      <c r="G131" s="151"/>
      <c r="H131" s="151"/>
      <c r="I131" s="151"/>
      <c r="J131" s="151"/>
      <c r="K131" s="151"/>
      <c r="L131" s="151"/>
      <c r="M131" s="151"/>
      <c r="N131" s="151"/>
      <c r="O131" s="151"/>
      <c r="P131" s="152"/>
    </row>
    <row r="132" spans="1:16" ht="16" x14ac:dyDescent="0.2">
      <c r="A132" s="78" t="s">
        <v>422</v>
      </c>
      <c r="B132" s="74" t="s">
        <v>127</v>
      </c>
      <c r="C132" s="74" t="s">
        <v>34</v>
      </c>
      <c r="D132" s="74" t="s">
        <v>35</v>
      </c>
      <c r="E132" s="61" t="s">
        <v>441</v>
      </c>
      <c r="F132" s="6">
        <v>45782</v>
      </c>
      <c r="G132" s="61" t="s">
        <v>442</v>
      </c>
      <c r="H132" s="7">
        <v>86.23</v>
      </c>
      <c r="I132" s="59" t="s">
        <v>37</v>
      </c>
      <c r="J132" s="4" t="s">
        <v>244</v>
      </c>
      <c r="K132" s="20"/>
      <c r="N132" s="4">
        <v>1</v>
      </c>
      <c r="O132" s="135">
        <f t="shared" ref="O132:O150" si="10">IF($N132=1,IF(ISBLANK($K132),$H132,$K132),IF(ISBLANK($N132),"",$N132))</f>
        <v>86.23</v>
      </c>
      <c r="P132" s="19"/>
    </row>
    <row r="133" spans="1:16" ht="16" x14ac:dyDescent="0.2">
      <c r="A133" s="78" t="s">
        <v>423</v>
      </c>
      <c r="B133" s="74" t="s">
        <v>127</v>
      </c>
      <c r="C133" s="74" t="s">
        <v>34</v>
      </c>
      <c r="D133" s="74" t="s">
        <v>35</v>
      </c>
      <c r="E133" s="61" t="s">
        <v>443</v>
      </c>
      <c r="F133" s="6">
        <v>45790</v>
      </c>
      <c r="G133" s="61" t="s">
        <v>442</v>
      </c>
      <c r="H133" s="7">
        <v>125.38</v>
      </c>
      <c r="I133" s="59" t="s">
        <v>37</v>
      </c>
      <c r="J133" s="4" t="s">
        <v>244</v>
      </c>
      <c r="K133" s="20"/>
      <c r="N133" s="4">
        <v>1</v>
      </c>
      <c r="O133" s="135">
        <f t="shared" si="10"/>
        <v>125.38</v>
      </c>
      <c r="P133" s="19"/>
    </row>
    <row r="134" spans="1:16" ht="16" x14ac:dyDescent="0.2">
      <c r="A134" s="78" t="s">
        <v>424</v>
      </c>
      <c r="B134" s="74" t="s">
        <v>127</v>
      </c>
      <c r="C134" s="74" t="s">
        <v>34</v>
      </c>
      <c r="D134" s="74" t="s">
        <v>35</v>
      </c>
      <c r="E134" s="60" t="s">
        <v>444</v>
      </c>
      <c r="F134" s="6">
        <v>45782</v>
      </c>
      <c r="G134" s="61" t="s">
        <v>442</v>
      </c>
      <c r="H134" s="7">
        <v>125.88</v>
      </c>
      <c r="I134" s="59" t="s">
        <v>37</v>
      </c>
      <c r="J134" s="4" t="s">
        <v>244</v>
      </c>
      <c r="N134" s="4">
        <v>1</v>
      </c>
      <c r="O134" s="135">
        <f t="shared" si="10"/>
        <v>125.88</v>
      </c>
      <c r="P134" s="19"/>
    </row>
    <row r="135" spans="1:16" ht="16" x14ac:dyDescent="0.2">
      <c r="A135" s="78" t="s">
        <v>425</v>
      </c>
      <c r="B135" s="74" t="s">
        <v>33</v>
      </c>
      <c r="C135" s="74" t="s">
        <v>34</v>
      </c>
      <c r="D135" s="74" t="s">
        <v>35</v>
      </c>
      <c r="E135" s="61" t="s">
        <v>439</v>
      </c>
      <c r="F135" s="6">
        <v>45805</v>
      </c>
      <c r="G135" s="61" t="s">
        <v>457</v>
      </c>
      <c r="H135" s="7">
        <v>127.38</v>
      </c>
      <c r="I135" s="59" t="s">
        <v>37</v>
      </c>
      <c r="J135" s="4" t="s">
        <v>244</v>
      </c>
      <c r="K135" s="20"/>
      <c r="N135" s="4">
        <v>1</v>
      </c>
      <c r="O135" s="135">
        <f t="shared" si="10"/>
        <v>127.38</v>
      </c>
      <c r="P135" s="19"/>
    </row>
    <row r="136" spans="1:16" ht="16" x14ac:dyDescent="0.2">
      <c r="A136" s="78" t="s">
        <v>426</v>
      </c>
      <c r="B136" s="74" t="s">
        <v>127</v>
      </c>
      <c r="C136" s="74" t="s">
        <v>34</v>
      </c>
      <c r="D136" s="74" t="s">
        <v>35</v>
      </c>
      <c r="E136" s="61" t="s">
        <v>445</v>
      </c>
      <c r="F136" s="6">
        <v>45782</v>
      </c>
      <c r="G136" s="61" t="s">
        <v>442</v>
      </c>
      <c r="H136" s="7">
        <v>109.98</v>
      </c>
      <c r="I136" s="59" t="s">
        <v>37</v>
      </c>
      <c r="J136" s="4" t="s">
        <v>244</v>
      </c>
      <c r="K136" s="20"/>
      <c r="N136" s="4">
        <v>1</v>
      </c>
      <c r="O136" s="135">
        <f t="shared" si="10"/>
        <v>109.98</v>
      </c>
      <c r="P136" s="61" t="s">
        <v>462</v>
      </c>
    </row>
    <row r="137" spans="1:16" ht="16" x14ac:dyDescent="0.2">
      <c r="A137" s="78" t="s">
        <v>427</v>
      </c>
      <c r="B137" s="74" t="s">
        <v>127</v>
      </c>
      <c r="C137" s="74" t="s">
        <v>34</v>
      </c>
      <c r="D137" s="74" t="s">
        <v>35</v>
      </c>
      <c r="E137" s="61" t="s">
        <v>447</v>
      </c>
      <c r="F137" s="6">
        <v>45797</v>
      </c>
      <c r="G137" s="61" t="s">
        <v>446</v>
      </c>
      <c r="H137" s="7">
        <v>252</v>
      </c>
      <c r="I137" s="59" t="s">
        <v>37</v>
      </c>
      <c r="J137" s="4" t="s">
        <v>244</v>
      </c>
      <c r="K137" s="20"/>
      <c r="N137" s="4">
        <v>1</v>
      </c>
      <c r="O137" s="135">
        <f t="shared" si="10"/>
        <v>252</v>
      </c>
      <c r="P137" s="19"/>
    </row>
    <row r="138" spans="1:16" ht="16" x14ac:dyDescent="0.2">
      <c r="A138" s="78" t="s">
        <v>428</v>
      </c>
      <c r="B138" s="74" t="s">
        <v>127</v>
      </c>
      <c r="C138" s="74" t="s">
        <v>34</v>
      </c>
      <c r="D138" s="74" t="s">
        <v>35</v>
      </c>
      <c r="E138" s="61" t="s">
        <v>448</v>
      </c>
      <c r="F138" s="6">
        <v>45797</v>
      </c>
      <c r="G138" s="61" t="s">
        <v>446</v>
      </c>
      <c r="H138" s="7">
        <v>252</v>
      </c>
      <c r="I138" s="59" t="s">
        <v>37</v>
      </c>
      <c r="J138" s="4" t="s">
        <v>244</v>
      </c>
      <c r="K138" s="20"/>
      <c r="N138" s="4">
        <v>1</v>
      </c>
      <c r="O138" s="135">
        <f t="shared" si="10"/>
        <v>252</v>
      </c>
      <c r="P138" s="19"/>
    </row>
    <row r="139" spans="1:16" ht="16" x14ac:dyDescent="0.2">
      <c r="A139" s="78" t="s">
        <v>429</v>
      </c>
      <c r="B139" s="74" t="s">
        <v>127</v>
      </c>
      <c r="C139" s="74" t="s">
        <v>34</v>
      </c>
      <c r="D139" s="74" t="s">
        <v>35</v>
      </c>
      <c r="E139" s="61" t="s">
        <v>449</v>
      </c>
      <c r="F139" s="6">
        <v>45797</v>
      </c>
      <c r="G139" s="61" t="s">
        <v>446</v>
      </c>
      <c r="H139" s="7">
        <v>252</v>
      </c>
      <c r="I139" s="59" t="s">
        <v>37</v>
      </c>
      <c r="J139" s="4" t="s">
        <v>244</v>
      </c>
      <c r="K139" s="20"/>
      <c r="N139" s="4">
        <v>1</v>
      </c>
      <c r="O139" s="135">
        <f t="shared" si="10"/>
        <v>252</v>
      </c>
      <c r="P139" s="19"/>
    </row>
    <row r="140" spans="1:16" ht="32" x14ac:dyDescent="0.2">
      <c r="A140" s="65" t="s">
        <v>436</v>
      </c>
      <c r="B140" s="74" t="s">
        <v>127</v>
      </c>
      <c r="C140" s="74" t="s">
        <v>34</v>
      </c>
      <c r="D140" s="74" t="s">
        <v>35</v>
      </c>
      <c r="E140" s="114" t="s">
        <v>385</v>
      </c>
      <c r="F140" s="128">
        <v>45762</v>
      </c>
      <c r="G140" s="114" t="s">
        <v>383</v>
      </c>
      <c r="H140" s="139">
        <v>201.6</v>
      </c>
      <c r="I140" s="74" t="s">
        <v>37</v>
      </c>
      <c r="K140" s="20"/>
      <c r="O140" s="135" t="str">
        <f t="shared" si="10"/>
        <v/>
      </c>
      <c r="P140" s="61" t="s">
        <v>463</v>
      </c>
    </row>
    <row r="141" spans="1:16" ht="16" x14ac:dyDescent="0.2">
      <c r="A141" s="65" t="s">
        <v>437</v>
      </c>
      <c r="B141" s="74" t="s">
        <v>127</v>
      </c>
      <c r="C141" s="74" t="s">
        <v>34</v>
      </c>
      <c r="D141" s="74" t="s">
        <v>35</v>
      </c>
      <c r="E141" s="114" t="s">
        <v>386</v>
      </c>
      <c r="F141" s="128">
        <v>45762</v>
      </c>
      <c r="G141" s="114" t="s">
        <v>383</v>
      </c>
      <c r="H141" s="139">
        <v>201.6</v>
      </c>
      <c r="I141" s="74" t="s">
        <v>37</v>
      </c>
      <c r="K141" s="20"/>
      <c r="O141" s="135" t="str">
        <f t="shared" si="10"/>
        <v/>
      </c>
      <c r="P141" s="19"/>
    </row>
    <row r="142" spans="1:16" ht="16" x14ac:dyDescent="0.2">
      <c r="A142" s="65" t="s">
        <v>438</v>
      </c>
      <c r="B142" s="74" t="s">
        <v>127</v>
      </c>
      <c r="C142" s="74" t="s">
        <v>34</v>
      </c>
      <c r="D142" s="74" t="s">
        <v>35</v>
      </c>
      <c r="E142" s="114" t="s">
        <v>387</v>
      </c>
      <c r="F142" s="128">
        <v>45762</v>
      </c>
      <c r="G142" s="114" t="s">
        <v>383</v>
      </c>
      <c r="H142" s="139">
        <v>201.6</v>
      </c>
      <c r="I142" s="74" t="s">
        <v>37</v>
      </c>
      <c r="K142" s="20"/>
      <c r="O142" s="135" t="str">
        <f t="shared" si="10"/>
        <v/>
      </c>
      <c r="P142" s="19"/>
    </row>
    <row r="143" spans="1:16" ht="48" x14ac:dyDescent="0.2">
      <c r="A143" s="78" t="s">
        <v>430</v>
      </c>
      <c r="B143" s="65" t="s">
        <v>127</v>
      </c>
      <c r="C143" s="74" t="s">
        <v>34</v>
      </c>
      <c r="D143" s="74" t="s">
        <v>35</v>
      </c>
      <c r="E143" s="66" t="s">
        <v>450</v>
      </c>
      <c r="F143" s="67">
        <v>45803</v>
      </c>
      <c r="G143" s="66" t="s">
        <v>451</v>
      </c>
      <c r="H143" s="68">
        <v>355.38</v>
      </c>
      <c r="I143" s="74" t="s">
        <v>37</v>
      </c>
      <c r="J143" s="9" t="s">
        <v>459</v>
      </c>
      <c r="K143" s="32"/>
      <c r="M143" s="9"/>
      <c r="N143" s="9">
        <v>1</v>
      </c>
      <c r="O143" s="135">
        <f t="shared" si="10"/>
        <v>355.38</v>
      </c>
      <c r="P143" s="61" t="s">
        <v>464</v>
      </c>
    </row>
    <row r="144" spans="1:16" ht="16" x14ac:dyDescent="0.2">
      <c r="A144" s="78" t="s">
        <v>431</v>
      </c>
      <c r="B144" s="74" t="s">
        <v>127</v>
      </c>
      <c r="C144" s="74" t="s">
        <v>34</v>
      </c>
      <c r="D144" s="74" t="s">
        <v>35</v>
      </c>
      <c r="E144" s="61" t="s">
        <v>452</v>
      </c>
      <c r="F144" s="6">
        <v>45803</v>
      </c>
      <c r="G144" s="61" t="s">
        <v>451</v>
      </c>
      <c r="H144" s="7">
        <v>280.08999999999997</v>
      </c>
      <c r="I144" s="59" t="s">
        <v>37</v>
      </c>
      <c r="J144" s="4" t="s">
        <v>459</v>
      </c>
      <c r="K144" s="20"/>
      <c r="N144" s="4">
        <v>1</v>
      </c>
      <c r="O144" s="135">
        <f t="shared" si="10"/>
        <v>280.08999999999997</v>
      </c>
      <c r="P144" s="19"/>
    </row>
    <row r="145" spans="1:16" ht="16" x14ac:dyDescent="0.2">
      <c r="A145" s="78" t="s">
        <v>432</v>
      </c>
      <c r="B145" s="74" t="s">
        <v>127</v>
      </c>
      <c r="C145" s="74" t="s">
        <v>34</v>
      </c>
      <c r="D145" s="74" t="s">
        <v>35</v>
      </c>
      <c r="E145" s="61" t="s">
        <v>453</v>
      </c>
      <c r="F145" s="6">
        <v>45803</v>
      </c>
      <c r="G145" s="61" t="s">
        <v>451</v>
      </c>
      <c r="H145" s="7">
        <v>355.38</v>
      </c>
      <c r="I145" s="59" t="s">
        <v>37</v>
      </c>
      <c r="J145" s="4" t="s">
        <v>459</v>
      </c>
      <c r="K145" s="20"/>
      <c r="N145" s="4">
        <v>1</v>
      </c>
      <c r="O145" s="135">
        <f t="shared" si="10"/>
        <v>355.38</v>
      </c>
      <c r="P145" s="19"/>
    </row>
    <row r="146" spans="1:16" ht="16" x14ac:dyDescent="0.2">
      <c r="A146" s="78" t="s">
        <v>433</v>
      </c>
      <c r="B146" s="74" t="s">
        <v>127</v>
      </c>
      <c r="C146" s="74" t="s">
        <v>34</v>
      </c>
      <c r="D146" s="74" t="s">
        <v>35</v>
      </c>
      <c r="E146" s="61" t="s">
        <v>454</v>
      </c>
      <c r="F146" s="6">
        <v>45804</v>
      </c>
      <c r="G146" s="61" t="s">
        <v>451</v>
      </c>
      <c r="H146" s="7">
        <v>355.38</v>
      </c>
      <c r="I146" s="59" t="s">
        <v>37</v>
      </c>
      <c r="J146" s="4" t="s">
        <v>459</v>
      </c>
      <c r="K146" s="20"/>
      <c r="N146" s="4">
        <v>1</v>
      </c>
      <c r="O146" s="135">
        <f t="shared" si="10"/>
        <v>355.38</v>
      </c>
      <c r="P146" s="19"/>
    </row>
    <row r="147" spans="1:16" ht="16" x14ac:dyDescent="0.2">
      <c r="A147" s="78" t="s">
        <v>434</v>
      </c>
      <c r="B147" s="74" t="s">
        <v>127</v>
      </c>
      <c r="C147" s="74" t="s">
        <v>34</v>
      </c>
      <c r="D147" s="74" t="s">
        <v>35</v>
      </c>
      <c r="E147" s="61" t="s">
        <v>455</v>
      </c>
      <c r="F147" s="6">
        <v>45805</v>
      </c>
      <c r="G147" s="61" t="s">
        <v>451</v>
      </c>
      <c r="H147" s="7">
        <v>355.38</v>
      </c>
      <c r="I147" s="59" t="s">
        <v>37</v>
      </c>
      <c r="J147" s="4" t="s">
        <v>459</v>
      </c>
      <c r="K147" s="20"/>
      <c r="N147" s="4">
        <v>1</v>
      </c>
      <c r="O147" s="135">
        <f t="shared" si="10"/>
        <v>355.38</v>
      </c>
      <c r="P147" s="19"/>
    </row>
    <row r="148" spans="1:16" ht="16" x14ac:dyDescent="0.2">
      <c r="A148" s="78" t="s">
        <v>435</v>
      </c>
      <c r="B148" s="74" t="s">
        <v>127</v>
      </c>
      <c r="C148" s="74" t="s">
        <v>34</v>
      </c>
      <c r="D148" s="74" t="s">
        <v>35</v>
      </c>
      <c r="E148" s="60" t="s">
        <v>461</v>
      </c>
      <c r="F148" s="6">
        <v>45803</v>
      </c>
      <c r="G148" s="30" t="s">
        <v>451</v>
      </c>
      <c r="H148" s="7">
        <v>355.38</v>
      </c>
      <c r="I148" s="59" t="s">
        <v>37</v>
      </c>
      <c r="J148" s="4" t="s">
        <v>459</v>
      </c>
      <c r="K148" s="20"/>
      <c r="N148" s="4">
        <v>1</v>
      </c>
      <c r="O148" s="135">
        <f t="shared" si="10"/>
        <v>355.38</v>
      </c>
      <c r="P148" s="19"/>
    </row>
    <row r="149" spans="1:16" ht="15" customHeight="1" x14ac:dyDescent="0.2">
      <c r="A149" s="78" t="s">
        <v>460</v>
      </c>
      <c r="B149" s="74" t="s">
        <v>33</v>
      </c>
      <c r="C149" s="74" t="s">
        <v>34</v>
      </c>
      <c r="D149" s="74" t="s">
        <v>35</v>
      </c>
      <c r="E149" s="61" t="s">
        <v>440</v>
      </c>
      <c r="F149" s="131">
        <v>45811</v>
      </c>
      <c r="G149" s="61" t="s">
        <v>458</v>
      </c>
      <c r="H149" s="7">
        <v>230</v>
      </c>
      <c r="I149" s="59" t="s">
        <v>37</v>
      </c>
      <c r="J149" s="4" t="s">
        <v>459</v>
      </c>
      <c r="K149" s="37"/>
      <c r="L149" s="37"/>
      <c r="M149" s="37"/>
      <c r="N149" s="156">
        <v>1</v>
      </c>
      <c r="O149" s="135">
        <f t="shared" si="10"/>
        <v>230</v>
      </c>
      <c r="P149" s="19"/>
    </row>
    <row r="150" spans="1:16" ht="16" x14ac:dyDescent="0.2">
      <c r="A150" s="71" t="s">
        <v>465</v>
      </c>
      <c r="B150" s="74" t="s">
        <v>33</v>
      </c>
      <c r="C150" s="74" t="s">
        <v>34</v>
      </c>
      <c r="D150" s="74" t="s">
        <v>35</v>
      </c>
      <c r="E150" s="60" t="s">
        <v>467</v>
      </c>
      <c r="F150" s="6">
        <v>45818</v>
      </c>
      <c r="G150" s="60" t="s">
        <v>466</v>
      </c>
      <c r="H150" s="7">
        <v>4900</v>
      </c>
      <c r="I150" s="59" t="s">
        <v>37</v>
      </c>
      <c r="N150" s="4">
        <v>1</v>
      </c>
      <c r="O150" s="135">
        <f t="shared" si="10"/>
        <v>4900</v>
      </c>
      <c r="P150" s="132" t="s">
        <v>469</v>
      </c>
    </row>
    <row r="151" spans="1:16" x14ac:dyDescent="0.2">
      <c r="P151" s="19"/>
    </row>
    <row r="152" spans="1:16" x14ac:dyDescent="0.2">
      <c r="A152" t="s">
        <v>52</v>
      </c>
      <c r="H152" s="7">
        <f>SUM(H5:H150)</f>
        <v>47496.18</v>
      </c>
      <c r="I152" s="7"/>
      <c r="J152" s="7"/>
      <c r="O152" s="7">
        <f>SUM(O1:O150)</f>
        <v>42498.41</v>
      </c>
      <c r="P152" s="19"/>
    </row>
    <row r="153" spans="1:16" x14ac:dyDescent="0.2">
      <c r="A153" s="26"/>
      <c r="B153" s="9"/>
      <c r="E153" s="19"/>
      <c r="G153" s="19"/>
      <c r="K153" s="20"/>
      <c r="O153" s="35"/>
      <c r="P153" s="19"/>
    </row>
    <row r="154" spans="1:16" x14ac:dyDescent="0.2">
      <c r="P154" s="19"/>
    </row>
    <row r="155" spans="1:16" x14ac:dyDescent="0.2">
      <c r="A155" s="26"/>
      <c r="B155" s="9"/>
      <c r="E155" s="19"/>
      <c r="G155" s="19"/>
      <c r="K155" s="20"/>
      <c r="O155" s="35"/>
      <c r="P155" s="19"/>
    </row>
    <row r="156" spans="1:16" x14ac:dyDescent="0.2">
      <c r="A156" s="26"/>
      <c r="B156" s="9"/>
      <c r="E156" s="19"/>
      <c r="G156" s="19"/>
      <c r="K156" s="20"/>
      <c r="O156" s="35"/>
      <c r="P156" s="19"/>
    </row>
    <row r="157" spans="1:16" x14ac:dyDescent="0.2">
      <c r="A157" s="26"/>
      <c r="B157" s="9"/>
      <c r="E157" s="19"/>
      <c r="G157" s="19"/>
      <c r="K157" s="20"/>
      <c r="O157" s="35"/>
      <c r="P157" s="19"/>
    </row>
    <row r="158" spans="1:16" x14ac:dyDescent="0.2">
      <c r="A158" s="26"/>
      <c r="B158" s="9"/>
      <c r="E158" s="19"/>
      <c r="G158" s="19"/>
      <c r="K158" s="20"/>
      <c r="O158" s="35"/>
      <c r="P158" s="19"/>
    </row>
    <row r="159" spans="1:16" x14ac:dyDescent="0.2">
      <c r="A159" s="26"/>
      <c r="B159" s="9"/>
      <c r="E159" s="19"/>
      <c r="G159" s="19"/>
      <c r="K159" s="20"/>
      <c r="O159" s="35"/>
      <c r="P159" s="19"/>
    </row>
    <row r="160" spans="1:16" x14ac:dyDescent="0.2">
      <c r="A160" s="26"/>
      <c r="B160" s="26"/>
      <c r="E160" s="19"/>
      <c r="G160" s="19"/>
      <c r="K160" s="20"/>
      <c r="O160" s="35"/>
      <c r="P160" s="19"/>
    </row>
    <row r="161" spans="1:16" x14ac:dyDescent="0.2">
      <c r="A161" s="26"/>
      <c r="B161" s="9"/>
      <c r="E161" s="19"/>
      <c r="G161" s="19"/>
      <c r="K161" s="20"/>
      <c r="O161" s="35"/>
      <c r="P161" s="19"/>
    </row>
    <row r="162" spans="1:16" x14ac:dyDescent="0.2">
      <c r="A162" s="26"/>
      <c r="B162" s="9"/>
      <c r="E162" s="19"/>
      <c r="G162" s="19"/>
      <c r="K162" s="20"/>
      <c r="O162" s="35"/>
      <c r="P162" s="19"/>
    </row>
    <row r="163" spans="1:16" x14ac:dyDescent="0.2">
      <c r="A163" s="26"/>
      <c r="B163" s="9"/>
      <c r="E163" s="19"/>
      <c r="G163" s="19"/>
      <c r="K163" s="20"/>
      <c r="O163" s="35"/>
      <c r="P163" s="19"/>
    </row>
    <row r="164" spans="1:16" x14ac:dyDescent="0.2">
      <c r="A164" s="26"/>
      <c r="B164" s="9"/>
      <c r="E164" s="19"/>
      <c r="G164" s="19"/>
      <c r="K164" s="20"/>
      <c r="O164" s="35"/>
      <c r="P164" s="19"/>
    </row>
    <row r="165" spans="1:16" x14ac:dyDescent="0.2">
      <c r="A165" s="26"/>
      <c r="B165" s="9"/>
      <c r="E165" s="19"/>
      <c r="G165" s="19"/>
      <c r="K165" s="20"/>
      <c r="O165" s="35"/>
      <c r="P165" s="19"/>
    </row>
    <row r="166" spans="1:16" x14ac:dyDescent="0.2">
      <c r="A166" s="26"/>
      <c r="B166" s="9"/>
      <c r="E166" s="19"/>
      <c r="G166" s="19"/>
      <c r="K166" s="20"/>
      <c r="O166" s="35"/>
      <c r="P166" s="45"/>
    </row>
    <row r="167" spans="1:16" x14ac:dyDescent="0.2">
      <c r="A167" s="26"/>
      <c r="B167" s="9"/>
      <c r="E167" s="19"/>
      <c r="G167" s="19"/>
      <c r="K167" s="20"/>
      <c r="O167" s="35"/>
      <c r="P167" s="19"/>
    </row>
    <row r="168" spans="1:16" x14ac:dyDescent="0.2">
      <c r="A168" s="26"/>
      <c r="B168" s="9"/>
      <c r="E168" s="19"/>
      <c r="G168" s="19"/>
      <c r="K168" s="20"/>
      <c r="O168" s="35"/>
      <c r="P168" s="19"/>
    </row>
    <row r="169" spans="1:16" ht="15" customHeight="1" x14ac:dyDescent="0.2">
      <c r="A169" s="36"/>
      <c r="B169" s="37"/>
      <c r="C169" s="37"/>
      <c r="D169" s="37"/>
      <c r="E169" s="37"/>
      <c r="F169" s="37"/>
      <c r="G169" s="37"/>
      <c r="H169" s="144"/>
      <c r="I169" s="37"/>
      <c r="J169" s="37"/>
      <c r="K169" s="37"/>
      <c r="L169" s="37"/>
      <c r="M169" s="37"/>
      <c r="N169" s="37"/>
      <c r="O169" s="144"/>
      <c r="P169" s="19"/>
    </row>
    <row r="170" spans="1:16" x14ac:dyDescent="0.2">
      <c r="A170" s="26"/>
      <c r="B170" s="9"/>
      <c r="E170" s="19"/>
      <c r="G170" s="19"/>
      <c r="K170" s="20"/>
      <c r="O170" s="35"/>
      <c r="P170" s="19"/>
    </row>
    <row r="171" spans="1:16" x14ac:dyDescent="0.2">
      <c r="A171" s="26"/>
      <c r="B171" s="9"/>
      <c r="E171" s="19"/>
      <c r="G171" s="19"/>
      <c r="K171" s="20"/>
      <c r="O171" s="35"/>
      <c r="P171" s="19"/>
    </row>
    <row r="172" spans="1:16" x14ac:dyDescent="0.2">
      <c r="A172" s="26"/>
      <c r="B172" s="9"/>
      <c r="E172" s="19"/>
      <c r="G172" s="19"/>
      <c r="K172" s="20"/>
      <c r="O172" s="35"/>
      <c r="P172" s="19"/>
    </row>
    <row r="173" spans="1:16" x14ac:dyDescent="0.2">
      <c r="A173" s="26"/>
      <c r="B173" s="9"/>
      <c r="E173" s="19"/>
      <c r="G173" s="19"/>
      <c r="K173" s="20"/>
      <c r="O173" s="35"/>
      <c r="P173" s="19"/>
    </row>
    <row r="174" spans="1:16" x14ac:dyDescent="0.2">
      <c r="A174" s="26"/>
      <c r="B174" s="9"/>
      <c r="E174" s="19"/>
      <c r="G174" s="19"/>
      <c r="K174" s="20"/>
      <c r="O174" s="35"/>
      <c r="P174" s="19"/>
    </row>
    <row r="175" spans="1:16" x14ac:dyDescent="0.2">
      <c r="A175" s="26"/>
      <c r="B175" s="9"/>
      <c r="E175" s="19"/>
      <c r="G175" s="19"/>
      <c r="K175" s="20"/>
      <c r="O175" s="35"/>
      <c r="P175" s="19"/>
    </row>
    <row r="176" spans="1:16" x14ac:dyDescent="0.2">
      <c r="A176" s="26"/>
      <c r="B176" s="9"/>
      <c r="E176" s="19"/>
      <c r="G176" s="19"/>
      <c r="K176" s="20"/>
      <c r="O176" s="35"/>
      <c r="P176" s="19"/>
    </row>
    <row r="177" spans="1:16" x14ac:dyDescent="0.2">
      <c r="A177" s="26"/>
      <c r="B177" s="9"/>
      <c r="E177" s="19"/>
      <c r="G177" s="19"/>
      <c r="K177" s="20"/>
      <c r="O177" s="35"/>
      <c r="P177" s="19"/>
    </row>
    <row r="178" spans="1:16" x14ac:dyDescent="0.2">
      <c r="A178" s="26"/>
      <c r="B178" s="9"/>
      <c r="E178" s="19"/>
      <c r="G178" s="19"/>
      <c r="K178" s="20"/>
      <c r="O178" s="35"/>
      <c r="P178" s="19"/>
    </row>
    <row r="179" spans="1:16" x14ac:dyDescent="0.2">
      <c r="A179" s="26"/>
      <c r="B179" s="9"/>
      <c r="E179" s="19"/>
      <c r="G179" s="19"/>
      <c r="K179" s="20"/>
      <c r="O179" s="35"/>
      <c r="P179" s="19"/>
    </row>
    <row r="180" spans="1:16" x14ac:dyDescent="0.2">
      <c r="A180" s="26"/>
      <c r="B180" s="9"/>
      <c r="E180" s="19"/>
      <c r="G180" s="19"/>
      <c r="K180" s="20"/>
      <c r="O180" s="35"/>
      <c r="P180" s="19"/>
    </row>
    <row r="181" spans="1:16" x14ac:dyDescent="0.2">
      <c r="A181" s="26"/>
      <c r="B181" s="9"/>
      <c r="E181" s="19"/>
      <c r="G181" s="19"/>
      <c r="K181" s="20"/>
      <c r="O181" s="35"/>
      <c r="P181" s="19"/>
    </row>
    <row r="182" spans="1:16" x14ac:dyDescent="0.2">
      <c r="A182" s="26"/>
      <c r="B182" s="9"/>
      <c r="E182" s="19"/>
      <c r="G182" s="19"/>
      <c r="K182" s="20"/>
      <c r="O182" s="35"/>
      <c r="P182" s="19"/>
    </row>
    <row r="183" spans="1:16" x14ac:dyDescent="0.2">
      <c r="A183" s="26"/>
      <c r="B183" s="9"/>
      <c r="E183" s="19"/>
      <c r="G183" s="19"/>
      <c r="K183" s="20"/>
      <c r="O183" s="35"/>
      <c r="P183" s="19"/>
    </row>
    <row r="184" spans="1:16" x14ac:dyDescent="0.2">
      <c r="A184" s="26"/>
      <c r="B184" s="9"/>
      <c r="E184" s="19"/>
      <c r="G184" s="19"/>
      <c r="K184" s="20"/>
      <c r="O184" s="35"/>
      <c r="P184" s="19"/>
    </row>
    <row r="185" spans="1:16" x14ac:dyDescent="0.2">
      <c r="A185" s="26"/>
      <c r="B185" s="9"/>
      <c r="E185" s="19"/>
      <c r="G185" s="19"/>
      <c r="K185" s="20"/>
      <c r="O185" s="35"/>
      <c r="P185" s="19"/>
    </row>
    <row r="186" spans="1:16" x14ac:dyDescent="0.2">
      <c r="A186" s="26"/>
      <c r="B186" s="9"/>
      <c r="E186" s="19"/>
      <c r="G186" s="19"/>
      <c r="K186" s="20"/>
      <c r="O186" s="35"/>
      <c r="P186" s="19"/>
    </row>
    <row r="187" spans="1:16" x14ac:dyDescent="0.2">
      <c r="A187" s="26"/>
      <c r="B187" s="9"/>
      <c r="E187" s="19"/>
      <c r="G187" s="19"/>
      <c r="K187" s="20"/>
      <c r="O187" s="35"/>
      <c r="P187" s="19"/>
    </row>
    <row r="188" spans="1:16" x14ac:dyDescent="0.2">
      <c r="A188" s="26"/>
      <c r="B188" s="9"/>
      <c r="E188" s="19"/>
      <c r="G188" s="19"/>
      <c r="K188" s="20"/>
      <c r="O188" s="35"/>
      <c r="P188" s="19"/>
    </row>
    <row r="189" spans="1:16" x14ac:dyDescent="0.2">
      <c r="A189" s="46"/>
      <c r="B189" s="9"/>
      <c r="E189" s="19"/>
      <c r="G189" s="19"/>
      <c r="K189" s="20"/>
      <c r="O189" s="35"/>
      <c r="P189" s="19"/>
    </row>
    <row r="190" spans="1:16" x14ac:dyDescent="0.2">
      <c r="A190" s="26"/>
      <c r="B190" s="9"/>
      <c r="E190" s="19"/>
      <c r="G190" s="19"/>
      <c r="K190" s="20"/>
      <c r="O190" s="35"/>
      <c r="P190" s="19"/>
    </row>
    <row r="191" spans="1:16" x14ac:dyDescent="0.2">
      <c r="A191" s="26"/>
      <c r="B191" s="9"/>
      <c r="E191" s="19"/>
      <c r="G191" s="19"/>
      <c r="K191" s="20"/>
      <c r="O191" s="35"/>
      <c r="P191" s="19"/>
    </row>
    <row r="192" spans="1:16" x14ac:dyDescent="0.2">
      <c r="A192" s="26"/>
      <c r="B192" s="9"/>
      <c r="E192" s="19"/>
      <c r="G192" s="19"/>
      <c r="K192" s="20"/>
      <c r="O192" s="35"/>
      <c r="P192" s="19"/>
    </row>
    <row r="193" spans="1:16" x14ac:dyDescent="0.2">
      <c r="A193" s="26"/>
      <c r="B193" s="9"/>
      <c r="E193" s="19"/>
      <c r="G193" s="19"/>
      <c r="K193" s="20"/>
      <c r="O193" s="35"/>
      <c r="P193" s="19"/>
    </row>
    <row r="194" spans="1:16" x14ac:dyDescent="0.2">
      <c r="A194" s="4"/>
      <c r="B194" s="4"/>
      <c r="D194"/>
      <c r="E194"/>
      <c r="F194" s="27"/>
      <c r="G194"/>
      <c r="H194" s="64"/>
      <c r="I194"/>
      <c r="J194"/>
      <c r="K194"/>
      <c r="L194"/>
      <c r="M194"/>
      <c r="N194"/>
      <c r="O194" s="35"/>
      <c r="P194" s="19"/>
    </row>
    <row r="195" spans="1:16" x14ac:dyDescent="0.2">
      <c r="A195" s="26"/>
      <c r="B195" s="9"/>
      <c r="E195" s="19"/>
      <c r="G195" s="19"/>
      <c r="K195" s="20"/>
      <c r="O195" s="35"/>
      <c r="P195" s="19"/>
    </row>
    <row r="196" spans="1:16" x14ac:dyDescent="0.2">
      <c r="A196" s="26"/>
      <c r="B196" s="9"/>
      <c r="E196" s="19"/>
      <c r="G196" s="19"/>
      <c r="K196" s="20"/>
      <c r="O196" s="35"/>
      <c r="P196" s="19"/>
    </row>
    <row r="197" spans="1:16" x14ac:dyDescent="0.2">
      <c r="A197" s="26"/>
      <c r="B197" s="9"/>
      <c r="E197" s="19"/>
      <c r="G197" s="19"/>
      <c r="K197" s="20"/>
      <c r="O197" s="35"/>
      <c r="P197" s="19"/>
    </row>
    <row r="198" spans="1:16" x14ac:dyDescent="0.2">
      <c r="A198" s="26"/>
      <c r="B198" s="9"/>
      <c r="E198" s="19"/>
      <c r="G198" s="19"/>
      <c r="K198" s="20"/>
      <c r="O198" s="35"/>
      <c r="P198" s="19"/>
    </row>
    <row r="199" spans="1:16" x14ac:dyDescent="0.2">
      <c r="A199" s="26"/>
      <c r="B199" s="9"/>
      <c r="E199" s="19"/>
      <c r="G199" s="19"/>
      <c r="K199" s="20"/>
      <c r="O199" s="35"/>
      <c r="P199" s="19"/>
    </row>
    <row r="200" spans="1:16" x14ac:dyDescent="0.2">
      <c r="A200" s="26"/>
      <c r="B200" s="9"/>
      <c r="E200" s="19"/>
      <c r="G200" s="19"/>
      <c r="K200" s="20"/>
      <c r="O200" s="35"/>
      <c r="P200" s="19"/>
    </row>
    <row r="201" spans="1:16" x14ac:dyDescent="0.2">
      <c r="A201" s="26"/>
      <c r="B201" s="9"/>
      <c r="E201" s="19"/>
      <c r="G201" s="19"/>
      <c r="K201" s="20"/>
      <c r="O201" s="35"/>
      <c r="P201" s="19"/>
    </row>
    <row r="202" spans="1:16" x14ac:dyDescent="0.2">
      <c r="A202" s="26"/>
      <c r="B202" s="9"/>
      <c r="E202" s="19"/>
      <c r="G202" s="19"/>
      <c r="K202" s="20"/>
      <c r="O202" s="35"/>
      <c r="P202" s="19"/>
    </row>
    <row r="203" spans="1:16" x14ac:dyDescent="0.2">
      <c r="A203" s="26"/>
      <c r="B203" s="9"/>
      <c r="E203" s="19"/>
      <c r="G203" s="19"/>
      <c r="K203" s="20"/>
      <c r="O203" s="35"/>
      <c r="P203" s="19"/>
    </row>
    <row r="204" spans="1:16" x14ac:dyDescent="0.2">
      <c r="A204" s="26"/>
      <c r="B204" s="9"/>
      <c r="E204" s="19"/>
      <c r="G204" s="19"/>
      <c r="K204" s="20"/>
      <c r="O204" s="35"/>
      <c r="P204" s="19"/>
    </row>
    <row r="234" spans="15:15" x14ac:dyDescent="0.2">
      <c r="O234" s="35"/>
    </row>
    <row r="293" spans="1:15" x14ac:dyDescent="0.2">
      <c r="B293" s="47"/>
      <c r="C293" s="47"/>
      <c r="D293" s="47"/>
      <c r="I293" s="48"/>
      <c r="J293" s="48"/>
      <c r="K293" s="49"/>
      <c r="L293" s="50"/>
      <c r="M293" s="47"/>
      <c r="N293" s="47"/>
      <c r="O293" s="148"/>
    </row>
    <row r="294" spans="1:15" x14ac:dyDescent="0.2">
      <c r="A294" s="47"/>
      <c r="B294" s="47"/>
      <c r="C294" s="47"/>
      <c r="D294" s="47"/>
      <c r="I294" s="48"/>
      <c r="J294" s="48"/>
      <c r="K294" s="49"/>
      <c r="L294" s="50"/>
      <c r="M294" s="47"/>
      <c r="N294" s="47"/>
      <c r="O294" s="148"/>
    </row>
    <row r="295" spans="1:15" x14ac:dyDescent="0.2">
      <c r="A295" s="47"/>
      <c r="B295" s="47"/>
      <c r="C295" s="47"/>
      <c r="D295" s="47"/>
      <c r="I295" s="48"/>
      <c r="J295" s="48"/>
      <c r="K295" s="49"/>
      <c r="L295" s="50"/>
      <c r="M295" s="47"/>
      <c r="N295" s="47"/>
      <c r="O295" s="148"/>
    </row>
    <row r="296" spans="1:15" x14ac:dyDescent="0.2">
      <c r="A296" s="47"/>
      <c r="B296" s="47"/>
      <c r="C296" s="47"/>
      <c r="D296" s="47"/>
      <c r="I296" s="48"/>
      <c r="J296" s="48"/>
      <c r="K296" s="49"/>
      <c r="L296" s="50"/>
      <c r="M296" s="47"/>
      <c r="N296" s="47"/>
      <c r="O296" s="148"/>
    </row>
    <row r="297" spans="1:15" x14ac:dyDescent="0.2">
      <c r="A297" s="47"/>
      <c r="B297" s="47"/>
      <c r="C297" s="47"/>
      <c r="D297" s="47"/>
      <c r="I297" s="48"/>
      <c r="J297" s="48"/>
      <c r="K297" s="49"/>
      <c r="L297" s="50"/>
      <c r="M297" s="47"/>
      <c r="N297" s="47"/>
      <c r="O297" s="148"/>
    </row>
    <row r="298" spans="1:15" x14ac:dyDescent="0.2">
      <c r="A298" s="47"/>
      <c r="B298" s="47"/>
      <c r="C298" s="47"/>
      <c r="D298" s="47"/>
      <c r="I298" s="48"/>
      <c r="J298" s="48"/>
      <c r="K298" s="49"/>
      <c r="L298" s="50"/>
      <c r="M298" s="47"/>
      <c r="N298" s="47"/>
      <c r="O298" s="148"/>
    </row>
    <row r="299" spans="1:15" x14ac:dyDescent="0.2">
      <c r="A299" s="47"/>
      <c r="B299" s="47"/>
      <c r="C299" s="47"/>
      <c r="D299" s="47"/>
      <c r="I299" s="48"/>
      <c r="J299" s="48"/>
      <c r="K299" s="49"/>
      <c r="L299" s="50"/>
      <c r="M299" s="47"/>
      <c r="N299" s="47"/>
      <c r="O299" s="148"/>
    </row>
    <row r="300" spans="1:15" x14ac:dyDescent="0.2">
      <c r="A300" s="47"/>
      <c r="B300" s="47"/>
      <c r="C300" s="47"/>
      <c r="D300" s="47"/>
      <c r="I300" s="48"/>
      <c r="J300" s="48"/>
      <c r="K300" s="49"/>
      <c r="L300" s="50"/>
      <c r="M300" s="47"/>
      <c r="N300" s="47"/>
      <c r="O300" s="148"/>
    </row>
    <row r="301" spans="1:15" x14ac:dyDescent="0.2">
      <c r="A301" s="47"/>
      <c r="B301" s="47"/>
      <c r="C301" s="47"/>
      <c r="D301" s="47"/>
      <c r="I301" s="48"/>
      <c r="J301" s="48"/>
      <c r="K301" s="49"/>
      <c r="L301" s="50"/>
      <c r="M301" s="47"/>
      <c r="N301" s="47"/>
      <c r="O301" s="148"/>
    </row>
    <row r="302" spans="1:15" x14ac:dyDescent="0.2">
      <c r="A302" s="47"/>
      <c r="B302" s="47"/>
      <c r="C302" s="47"/>
      <c r="D302" s="47"/>
      <c r="I302" s="48"/>
      <c r="J302" s="48"/>
      <c r="K302" s="49"/>
      <c r="L302" s="50"/>
      <c r="M302" s="47"/>
      <c r="N302" s="47"/>
      <c r="O302" s="148"/>
    </row>
    <row r="303" spans="1:15" x14ac:dyDescent="0.2">
      <c r="A303" s="47"/>
      <c r="B303" s="47"/>
      <c r="C303" s="47"/>
      <c r="D303" s="47"/>
      <c r="I303" s="48"/>
      <c r="J303" s="48"/>
      <c r="K303" s="49"/>
      <c r="L303" s="50"/>
      <c r="M303" s="47"/>
      <c r="N303" s="47"/>
      <c r="O303" s="148"/>
    </row>
    <row r="304" spans="1:15" x14ac:dyDescent="0.2">
      <c r="A304" s="47"/>
      <c r="B304" s="47"/>
      <c r="C304" s="47"/>
      <c r="D304" s="47"/>
      <c r="I304" s="48"/>
      <c r="J304" s="48"/>
      <c r="K304" s="49"/>
      <c r="L304" s="50"/>
      <c r="M304" s="47"/>
      <c r="N304" s="47"/>
      <c r="O304" s="148"/>
    </row>
    <row r="305" spans="1:15" x14ac:dyDescent="0.2">
      <c r="A305" s="47"/>
      <c r="B305" s="47"/>
      <c r="C305" s="47"/>
      <c r="D305" s="47"/>
      <c r="I305" s="48"/>
      <c r="J305" s="48"/>
      <c r="K305" s="49"/>
      <c r="L305" s="50"/>
      <c r="M305" s="47"/>
      <c r="N305" s="47"/>
      <c r="O305" s="148"/>
    </row>
    <row r="306" spans="1:15" x14ac:dyDescent="0.2">
      <c r="A306" s="47"/>
      <c r="B306" s="47"/>
      <c r="C306" s="47"/>
      <c r="D306" s="47"/>
      <c r="I306" s="48"/>
      <c r="J306" s="48"/>
      <c r="K306" s="49"/>
      <c r="L306" s="50"/>
      <c r="M306" s="47"/>
      <c r="N306" s="47"/>
      <c r="O306" s="148"/>
    </row>
    <row r="307" spans="1:15" x14ac:dyDescent="0.2">
      <c r="A307" s="47"/>
      <c r="B307" s="47"/>
      <c r="C307" s="47"/>
      <c r="D307" s="47"/>
      <c r="I307" s="48"/>
      <c r="J307" s="48"/>
      <c r="K307" s="49"/>
      <c r="L307" s="50"/>
      <c r="M307" s="47"/>
      <c r="N307" s="47"/>
      <c r="O307" s="148"/>
    </row>
    <row r="308" spans="1:15" x14ac:dyDescent="0.2">
      <c r="A308" s="47"/>
      <c r="B308" s="47"/>
      <c r="C308" s="47"/>
      <c r="D308" s="47"/>
      <c r="I308" s="48"/>
      <c r="J308" s="48"/>
      <c r="K308" s="49"/>
      <c r="L308" s="50"/>
      <c r="M308" s="47"/>
      <c r="N308" s="47"/>
      <c r="O308" s="148"/>
    </row>
    <row r="309" spans="1:15" x14ac:dyDescent="0.2">
      <c r="A309" s="47"/>
      <c r="B309" s="47"/>
      <c r="C309" s="47"/>
      <c r="D309" s="47"/>
      <c r="I309" s="48"/>
      <c r="J309" s="48"/>
      <c r="K309" s="49"/>
      <c r="L309" s="50"/>
      <c r="M309" s="47"/>
      <c r="N309" s="47"/>
      <c r="O309" s="148"/>
    </row>
    <row r="310" spans="1:15" x14ac:dyDescent="0.2">
      <c r="A310" s="47"/>
      <c r="B310" s="47"/>
      <c r="C310" s="47"/>
      <c r="D310" s="47"/>
      <c r="I310" s="48"/>
      <c r="J310" s="48"/>
      <c r="K310" s="49"/>
      <c r="L310" s="50"/>
      <c r="M310" s="47"/>
      <c r="N310" s="47"/>
      <c r="O310" s="148"/>
    </row>
    <row r="311" spans="1:15" x14ac:dyDescent="0.2">
      <c r="A311" s="47"/>
      <c r="B311" s="47"/>
      <c r="C311" s="47"/>
      <c r="D311" s="47"/>
      <c r="I311" s="48"/>
      <c r="J311" s="48"/>
      <c r="K311" s="49"/>
      <c r="L311" s="50"/>
      <c r="M311" s="47"/>
      <c r="N311" s="47"/>
      <c r="O311" s="148"/>
    </row>
    <row r="312" spans="1:15" x14ac:dyDescent="0.2">
      <c r="A312" s="47"/>
      <c r="B312" s="47"/>
      <c r="C312" s="47"/>
      <c r="D312" s="47"/>
      <c r="I312" s="48"/>
      <c r="J312" s="48"/>
      <c r="K312" s="49"/>
      <c r="L312" s="50"/>
      <c r="M312" s="47"/>
      <c r="N312" s="47"/>
      <c r="O312" s="148"/>
    </row>
    <row r="313" spans="1:15" x14ac:dyDescent="0.2">
      <c r="A313" s="47"/>
      <c r="B313" s="47"/>
      <c r="C313" s="47"/>
      <c r="D313" s="47"/>
      <c r="I313" s="48"/>
      <c r="J313" s="48"/>
      <c r="K313" s="49"/>
      <c r="L313" s="50"/>
      <c r="M313" s="47"/>
      <c r="N313" s="47"/>
      <c r="O313" s="148"/>
    </row>
    <row r="314" spans="1:15" x14ac:dyDescent="0.2">
      <c r="A314" s="47"/>
      <c r="B314" s="47"/>
      <c r="C314" s="47"/>
      <c r="D314" s="47"/>
      <c r="I314" s="48"/>
      <c r="J314" s="48"/>
      <c r="K314" s="49"/>
      <c r="L314" s="50"/>
      <c r="M314" s="47"/>
      <c r="N314" s="47"/>
      <c r="O314" s="148"/>
    </row>
    <row r="315" spans="1:15" x14ac:dyDescent="0.2">
      <c r="A315" s="47"/>
      <c r="B315" s="47"/>
      <c r="C315" s="47"/>
      <c r="D315" s="47"/>
      <c r="I315" s="48"/>
      <c r="J315" s="48"/>
      <c r="K315" s="49"/>
      <c r="L315" s="50"/>
      <c r="M315" s="47"/>
      <c r="N315" s="47"/>
      <c r="O315" s="148"/>
    </row>
    <row r="316" spans="1:15" x14ac:dyDescent="0.2">
      <c r="A316" s="47"/>
      <c r="B316" s="47"/>
      <c r="C316" s="47"/>
      <c r="D316" s="47"/>
      <c r="I316" s="48"/>
      <c r="J316" s="48"/>
      <c r="K316" s="49"/>
      <c r="L316" s="50"/>
      <c r="M316" s="47"/>
      <c r="N316" s="47"/>
      <c r="O316" s="148"/>
    </row>
    <row r="317" spans="1:15" x14ac:dyDescent="0.2">
      <c r="A317" s="47"/>
      <c r="B317" s="47"/>
      <c r="C317" s="47"/>
      <c r="D317" s="47"/>
      <c r="I317" s="48"/>
      <c r="J317" s="48"/>
      <c r="K317" s="49"/>
      <c r="L317" s="50"/>
      <c r="M317" s="47"/>
      <c r="N317" s="47"/>
      <c r="O317" s="148"/>
    </row>
    <row r="318" spans="1:15" x14ac:dyDescent="0.2">
      <c r="A318" s="47"/>
      <c r="B318" s="47"/>
      <c r="C318" s="47"/>
      <c r="D318" s="47"/>
      <c r="I318" s="48"/>
      <c r="J318" s="48"/>
      <c r="K318" s="49"/>
      <c r="L318" s="50"/>
      <c r="M318" s="47"/>
      <c r="N318" s="47"/>
      <c r="O318" s="148"/>
    </row>
    <row r="319" spans="1:15" ht="15" customHeight="1" x14ac:dyDescent="0.2">
      <c r="A319" s="47"/>
      <c r="B319" s="51"/>
      <c r="C319" s="52"/>
      <c r="D319" s="52"/>
      <c r="E319" s="53"/>
      <c r="F319" s="54"/>
      <c r="G319" s="53"/>
      <c r="H319" s="55"/>
      <c r="I319" s="52"/>
      <c r="J319" s="52"/>
      <c r="K319" s="56"/>
      <c r="L319" s="57"/>
      <c r="M319" s="52"/>
      <c r="N319" s="52"/>
      <c r="O319" s="149"/>
    </row>
    <row r="320" spans="1:15" x14ac:dyDescent="0.2">
      <c r="A320" s="51"/>
      <c r="O320" s="148"/>
    </row>
  </sheetData>
  <mergeCells count="11">
    <mergeCell ref="A55:P55"/>
    <mergeCell ref="A1:E1"/>
    <mergeCell ref="A5:P5"/>
    <mergeCell ref="A13:P13"/>
    <mergeCell ref="A19:P19"/>
    <mergeCell ref="A29:P29"/>
    <mergeCell ref="A131:P131"/>
    <mergeCell ref="A102:P102"/>
    <mergeCell ref="A73:P73"/>
    <mergeCell ref="A69:P69"/>
    <mergeCell ref="A59:P59"/>
  </mergeCells>
  <phoneticPr fontId="21" alignment="center"/>
  <pageMargins left="0.7" right="0.7" top="1.1812499999999999" bottom="1.1812499999999999" header="0.51181102362204689" footer="0.51181102362204689"/>
  <pageSetup paperSize="9" scale="1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3"/>
  <sheetViews>
    <sheetView topLeftCell="A42" zoomScale="150" workbookViewId="0">
      <selection activeCell="E56" sqref="E56"/>
    </sheetView>
  </sheetViews>
  <sheetFormatPr baseColWidth="10" defaultColWidth="10.83203125" defaultRowHeight="15" x14ac:dyDescent="0.2"/>
  <sheetData>
    <row r="1" spans="1:17" x14ac:dyDescent="0.2">
      <c r="A1" s="62" t="s">
        <v>159</v>
      </c>
    </row>
    <row r="2" spans="1:17" x14ac:dyDescent="0.2">
      <c r="A2" t="s">
        <v>54</v>
      </c>
      <c r="F2" t="s">
        <v>160</v>
      </c>
      <c r="G2" t="s">
        <v>161</v>
      </c>
      <c r="H2" s="84">
        <v>45489</v>
      </c>
      <c r="I2" s="84">
        <v>45539</v>
      </c>
      <c r="J2" s="84">
        <v>45567</v>
      </c>
      <c r="K2" s="84">
        <v>45609</v>
      </c>
      <c r="L2" s="84">
        <v>45629</v>
      </c>
      <c r="M2" s="84">
        <v>45665</v>
      </c>
      <c r="N2" s="84">
        <v>45713</v>
      </c>
      <c r="O2" s="84">
        <v>45742</v>
      </c>
      <c r="P2" s="84">
        <v>45784</v>
      </c>
      <c r="Q2" s="84">
        <v>45812</v>
      </c>
    </row>
    <row r="3" spans="1:17" x14ac:dyDescent="0.2">
      <c r="A3" t="s">
        <v>55</v>
      </c>
      <c r="F3">
        <f>SUM(H3:I3)</f>
        <v>0</v>
      </c>
      <c r="G3">
        <f>SUM(J3:Q3)</f>
        <v>0</v>
      </c>
    </row>
    <row r="4" spans="1:17" x14ac:dyDescent="0.2">
      <c r="A4" t="s">
        <v>56</v>
      </c>
      <c r="F4">
        <f t="shared" ref="F4:F43" si="0">SUM(H4:I4)</f>
        <v>0</v>
      </c>
      <c r="G4">
        <f t="shared" ref="G4:G43" si="1">SUM(J4:Q4)</f>
        <v>0</v>
      </c>
    </row>
    <row r="5" spans="1:17" x14ac:dyDescent="0.2">
      <c r="A5" t="s">
        <v>57</v>
      </c>
      <c r="F5">
        <f t="shared" si="0"/>
        <v>0</v>
      </c>
      <c r="G5">
        <f t="shared" si="1"/>
        <v>0</v>
      </c>
    </row>
    <row r="6" spans="1:17" x14ac:dyDescent="0.2">
      <c r="A6" t="s">
        <v>58</v>
      </c>
      <c r="F6">
        <f t="shared" si="0"/>
        <v>0</v>
      </c>
      <c r="G6">
        <f t="shared" si="1"/>
        <v>0</v>
      </c>
    </row>
    <row r="7" spans="1:17" x14ac:dyDescent="0.2">
      <c r="A7" t="s">
        <v>59</v>
      </c>
      <c r="F7">
        <f t="shared" si="0"/>
        <v>0</v>
      </c>
      <c r="G7">
        <f t="shared" si="1"/>
        <v>0</v>
      </c>
    </row>
    <row r="8" spans="1:17" x14ac:dyDescent="0.2">
      <c r="A8" t="s">
        <v>60</v>
      </c>
      <c r="F8">
        <f t="shared" si="0"/>
        <v>0</v>
      </c>
      <c r="G8">
        <f t="shared" si="1"/>
        <v>0</v>
      </c>
    </row>
    <row r="9" spans="1:17" x14ac:dyDescent="0.2">
      <c r="A9" t="s">
        <v>61</v>
      </c>
      <c r="F9">
        <f t="shared" si="0"/>
        <v>0</v>
      </c>
      <c r="G9">
        <f t="shared" si="1"/>
        <v>0</v>
      </c>
    </row>
    <row r="10" spans="1:17" x14ac:dyDescent="0.2">
      <c r="A10" t="s">
        <v>62</v>
      </c>
      <c r="F10">
        <f t="shared" si="0"/>
        <v>0</v>
      </c>
      <c r="G10">
        <f t="shared" si="1"/>
        <v>0</v>
      </c>
    </row>
    <row r="11" spans="1:17" x14ac:dyDescent="0.2">
      <c r="A11" t="s">
        <v>63</v>
      </c>
      <c r="F11">
        <f t="shared" si="0"/>
        <v>0</v>
      </c>
      <c r="G11">
        <f t="shared" si="1"/>
        <v>0</v>
      </c>
    </row>
    <row r="12" spans="1:17" x14ac:dyDescent="0.2">
      <c r="A12" t="s">
        <v>64</v>
      </c>
      <c r="F12">
        <f t="shared" si="0"/>
        <v>0</v>
      </c>
      <c r="G12">
        <f t="shared" si="1"/>
        <v>3</v>
      </c>
      <c r="J12">
        <v>3</v>
      </c>
    </row>
    <row r="13" spans="1:17" x14ac:dyDescent="0.2">
      <c r="A13" t="s">
        <v>65</v>
      </c>
      <c r="F13">
        <f t="shared" si="0"/>
        <v>0</v>
      </c>
      <c r="G13">
        <f t="shared" si="1"/>
        <v>0</v>
      </c>
    </row>
    <row r="14" spans="1:17" x14ac:dyDescent="0.2">
      <c r="A14" t="s">
        <v>66</v>
      </c>
      <c r="F14">
        <f t="shared" si="0"/>
        <v>0</v>
      </c>
      <c r="G14">
        <f t="shared" si="1"/>
        <v>0</v>
      </c>
    </row>
    <row r="15" spans="1:17" x14ac:dyDescent="0.2">
      <c r="A15" t="s">
        <v>67</v>
      </c>
      <c r="F15">
        <f t="shared" si="0"/>
        <v>0</v>
      </c>
      <c r="G15">
        <f t="shared" si="1"/>
        <v>8</v>
      </c>
      <c r="O15">
        <v>8</v>
      </c>
    </row>
    <row r="16" spans="1:17" x14ac:dyDescent="0.2">
      <c r="A16" t="s">
        <v>68</v>
      </c>
      <c r="F16">
        <f t="shared" si="0"/>
        <v>0</v>
      </c>
      <c r="G16">
        <f t="shared" si="1"/>
        <v>3</v>
      </c>
      <c r="P16">
        <v>3</v>
      </c>
    </row>
    <row r="17" spans="1:17" x14ac:dyDescent="0.2">
      <c r="A17" t="s">
        <v>69</v>
      </c>
      <c r="F17">
        <f t="shared" si="0"/>
        <v>0</v>
      </c>
      <c r="G17">
        <f t="shared" si="1"/>
        <v>0</v>
      </c>
    </row>
    <row r="18" spans="1:17" x14ac:dyDescent="0.2">
      <c r="A18" t="s">
        <v>70</v>
      </c>
      <c r="F18">
        <f t="shared" si="0"/>
        <v>0</v>
      </c>
      <c r="G18">
        <f t="shared" si="1"/>
        <v>0</v>
      </c>
    </row>
    <row r="19" spans="1:17" x14ac:dyDescent="0.2">
      <c r="A19" t="s">
        <v>71</v>
      </c>
      <c r="F19">
        <f t="shared" si="0"/>
        <v>0</v>
      </c>
      <c r="G19">
        <f t="shared" si="1"/>
        <v>8</v>
      </c>
      <c r="K19">
        <v>2</v>
      </c>
      <c r="Q19">
        <v>6</v>
      </c>
    </row>
    <row r="20" spans="1:17" x14ac:dyDescent="0.2">
      <c r="A20" t="s">
        <v>72</v>
      </c>
      <c r="F20">
        <f t="shared" si="0"/>
        <v>0</v>
      </c>
      <c r="G20">
        <f t="shared" si="1"/>
        <v>0</v>
      </c>
    </row>
    <row r="21" spans="1:17" x14ac:dyDescent="0.2">
      <c r="A21" t="s">
        <v>73</v>
      </c>
      <c r="F21">
        <f t="shared" si="0"/>
        <v>0</v>
      </c>
      <c r="G21">
        <f t="shared" si="1"/>
        <v>0</v>
      </c>
    </row>
    <row r="22" spans="1:17" x14ac:dyDescent="0.2">
      <c r="A22" t="s">
        <v>74</v>
      </c>
      <c r="F22">
        <f t="shared" si="0"/>
        <v>0</v>
      </c>
      <c r="G22">
        <f t="shared" si="1"/>
        <v>11</v>
      </c>
      <c r="M22">
        <v>8</v>
      </c>
      <c r="Q22">
        <v>3</v>
      </c>
    </row>
    <row r="23" spans="1:17" x14ac:dyDescent="0.2">
      <c r="A23" t="s">
        <v>75</v>
      </c>
      <c r="F23">
        <f t="shared" si="0"/>
        <v>0</v>
      </c>
      <c r="G23">
        <f t="shared" si="1"/>
        <v>0</v>
      </c>
    </row>
    <row r="24" spans="1:17" x14ac:dyDescent="0.2">
      <c r="A24" t="s">
        <v>76</v>
      </c>
      <c r="F24">
        <f t="shared" si="0"/>
        <v>0</v>
      </c>
      <c r="G24">
        <f t="shared" si="1"/>
        <v>0</v>
      </c>
    </row>
    <row r="25" spans="1:17" x14ac:dyDescent="0.2">
      <c r="A25" t="s">
        <v>77</v>
      </c>
      <c r="F25">
        <f t="shared" si="0"/>
        <v>0</v>
      </c>
      <c r="G25">
        <f t="shared" si="1"/>
        <v>0</v>
      </c>
    </row>
    <row r="26" spans="1:17" x14ac:dyDescent="0.2">
      <c r="A26" t="s">
        <v>78</v>
      </c>
      <c r="F26">
        <f t="shared" si="0"/>
        <v>0</v>
      </c>
      <c r="G26">
        <f t="shared" si="1"/>
        <v>0</v>
      </c>
    </row>
    <row r="27" spans="1:17" x14ac:dyDescent="0.2">
      <c r="A27" t="s">
        <v>79</v>
      </c>
      <c r="F27">
        <f t="shared" si="0"/>
        <v>0</v>
      </c>
      <c r="G27">
        <f t="shared" si="1"/>
        <v>0</v>
      </c>
    </row>
    <row r="28" spans="1:17" x14ac:dyDescent="0.2">
      <c r="A28" t="s">
        <v>80</v>
      </c>
      <c r="F28">
        <f t="shared" si="0"/>
        <v>0</v>
      </c>
      <c r="G28">
        <f t="shared" si="1"/>
        <v>0</v>
      </c>
    </row>
    <row r="29" spans="1:17" x14ac:dyDescent="0.2">
      <c r="A29" t="s">
        <v>81</v>
      </c>
      <c r="F29">
        <f t="shared" si="0"/>
        <v>0</v>
      </c>
      <c r="G29">
        <f t="shared" si="1"/>
        <v>0</v>
      </c>
    </row>
    <row r="30" spans="1:17" x14ac:dyDescent="0.2">
      <c r="A30" t="s">
        <v>82</v>
      </c>
      <c r="F30">
        <f t="shared" si="0"/>
        <v>0</v>
      </c>
      <c r="G30">
        <f t="shared" si="1"/>
        <v>4</v>
      </c>
      <c r="Q30">
        <v>4</v>
      </c>
    </row>
    <row r="31" spans="1:17" x14ac:dyDescent="0.2">
      <c r="A31" t="s">
        <v>83</v>
      </c>
      <c r="F31">
        <f t="shared" si="0"/>
        <v>0</v>
      </c>
      <c r="G31">
        <f t="shared" si="1"/>
        <v>0</v>
      </c>
    </row>
    <row r="32" spans="1:17" x14ac:dyDescent="0.2">
      <c r="A32" t="s">
        <v>84</v>
      </c>
      <c r="F32">
        <f t="shared" si="0"/>
        <v>0</v>
      </c>
      <c r="G32">
        <f t="shared" si="1"/>
        <v>6</v>
      </c>
      <c r="K32">
        <v>6</v>
      </c>
    </row>
    <row r="33" spans="1:16" x14ac:dyDescent="0.2">
      <c r="A33" t="s">
        <v>85</v>
      </c>
      <c r="F33">
        <f t="shared" si="0"/>
        <v>0</v>
      </c>
      <c r="G33">
        <f t="shared" si="1"/>
        <v>0</v>
      </c>
    </row>
    <row r="34" spans="1:16" x14ac:dyDescent="0.2">
      <c r="A34" t="s">
        <v>86</v>
      </c>
      <c r="F34">
        <f t="shared" si="0"/>
        <v>0</v>
      </c>
      <c r="G34">
        <f t="shared" si="1"/>
        <v>0</v>
      </c>
    </row>
    <row r="35" spans="1:16" x14ac:dyDescent="0.2">
      <c r="A35" t="s">
        <v>87</v>
      </c>
      <c r="F35">
        <f t="shared" si="0"/>
        <v>0</v>
      </c>
      <c r="G35">
        <f t="shared" si="1"/>
        <v>0</v>
      </c>
    </row>
    <row r="36" spans="1:16" x14ac:dyDescent="0.2">
      <c r="A36" t="s">
        <v>88</v>
      </c>
      <c r="F36">
        <f t="shared" si="0"/>
        <v>0</v>
      </c>
      <c r="G36">
        <f t="shared" si="1"/>
        <v>0</v>
      </c>
    </row>
    <row r="37" spans="1:16" x14ac:dyDescent="0.2">
      <c r="A37" t="s">
        <v>89</v>
      </c>
      <c r="F37">
        <f t="shared" si="0"/>
        <v>0</v>
      </c>
      <c r="G37">
        <f t="shared" si="1"/>
        <v>0</v>
      </c>
    </row>
    <row r="38" spans="1:16" x14ac:dyDescent="0.2">
      <c r="A38" t="s">
        <v>90</v>
      </c>
      <c r="F38">
        <f t="shared" si="0"/>
        <v>0</v>
      </c>
      <c r="G38">
        <f t="shared" si="1"/>
        <v>0</v>
      </c>
    </row>
    <row r="39" spans="1:16" x14ac:dyDescent="0.2">
      <c r="A39" t="s">
        <v>91</v>
      </c>
      <c r="F39">
        <f t="shared" si="0"/>
        <v>0</v>
      </c>
      <c r="G39">
        <f t="shared" si="1"/>
        <v>0</v>
      </c>
    </row>
    <row r="40" spans="1:16" x14ac:dyDescent="0.2">
      <c r="A40" t="s">
        <v>92</v>
      </c>
      <c r="F40">
        <f t="shared" si="0"/>
        <v>0</v>
      </c>
      <c r="G40">
        <f t="shared" si="1"/>
        <v>0</v>
      </c>
    </row>
    <row r="41" spans="1:16" x14ac:dyDescent="0.2">
      <c r="A41" t="s">
        <v>93</v>
      </c>
      <c r="F41">
        <f t="shared" si="0"/>
        <v>0</v>
      </c>
      <c r="G41">
        <f t="shared" si="1"/>
        <v>0</v>
      </c>
    </row>
    <row r="42" spans="1:16" x14ac:dyDescent="0.2">
      <c r="A42" t="s">
        <v>94</v>
      </c>
      <c r="F42">
        <f t="shared" si="0"/>
        <v>0</v>
      </c>
      <c r="G42">
        <f t="shared" si="1"/>
        <v>0</v>
      </c>
    </row>
    <row r="43" spans="1:16" x14ac:dyDescent="0.2">
      <c r="A43" t="s">
        <v>95</v>
      </c>
      <c r="F43">
        <f t="shared" si="0"/>
        <v>0</v>
      </c>
      <c r="G43">
        <f t="shared" si="1"/>
        <v>12</v>
      </c>
      <c r="J43">
        <v>2</v>
      </c>
      <c r="P43">
        <v>10</v>
      </c>
    </row>
    <row r="45" spans="1:16" x14ac:dyDescent="0.2">
      <c r="A45" t="s">
        <v>156</v>
      </c>
    </row>
    <row r="46" spans="1:16" x14ac:dyDescent="0.2">
      <c r="A46" s="62" t="s">
        <v>157</v>
      </c>
      <c r="D46" t="s">
        <v>155</v>
      </c>
      <c r="E46" t="s">
        <v>153</v>
      </c>
      <c r="F46" t="s">
        <v>154</v>
      </c>
      <c r="G46" s="84">
        <v>45489</v>
      </c>
      <c r="H46" s="84">
        <v>45539</v>
      </c>
      <c r="I46" s="84">
        <v>45567</v>
      </c>
      <c r="J46" s="84">
        <v>45609</v>
      </c>
      <c r="K46" s="84">
        <v>45629</v>
      </c>
      <c r="L46" s="84">
        <v>45665</v>
      </c>
      <c r="M46" s="84">
        <v>45713</v>
      </c>
      <c r="N46" s="84">
        <v>45742</v>
      </c>
      <c r="O46" s="84">
        <v>45784</v>
      </c>
      <c r="P46" s="84">
        <v>45812</v>
      </c>
    </row>
    <row r="47" spans="1:16" x14ac:dyDescent="0.2">
      <c r="A47" t="s">
        <v>96</v>
      </c>
      <c r="D47" s="85">
        <f>SUM(G47:I47)</f>
        <v>600</v>
      </c>
      <c r="E47" s="85">
        <f>SUM(J47:N47)</f>
        <v>0</v>
      </c>
      <c r="F47" s="85">
        <f>SUM(O47:P47)</f>
        <v>0</v>
      </c>
      <c r="G47" s="28">
        <v>600</v>
      </c>
    </row>
    <row r="48" spans="1:16" x14ac:dyDescent="0.2">
      <c r="A48" t="s">
        <v>97</v>
      </c>
      <c r="D48" s="85">
        <f t="shared" ref="D48:D57" si="2">SUM(G48:I48)</f>
        <v>500</v>
      </c>
      <c r="E48" s="85">
        <f t="shared" ref="E48:E57" si="3">SUM(J48:N48)</f>
        <v>910</v>
      </c>
      <c r="F48" s="85">
        <f t="shared" ref="F48:F57" si="4">SUM(O48:P48)</f>
        <v>1655</v>
      </c>
      <c r="G48" s="28">
        <v>500</v>
      </c>
      <c r="K48" s="28">
        <v>910</v>
      </c>
      <c r="O48" s="28">
        <v>1655</v>
      </c>
    </row>
    <row r="49" spans="1:16" x14ac:dyDescent="0.2">
      <c r="A49" s="62" t="s">
        <v>99</v>
      </c>
      <c r="D49" s="85">
        <f t="shared" si="2"/>
        <v>750</v>
      </c>
      <c r="E49" s="85">
        <f t="shared" si="3"/>
        <v>0</v>
      </c>
      <c r="F49" s="85">
        <f t="shared" si="4"/>
        <v>0</v>
      </c>
      <c r="G49" s="28">
        <v>750</v>
      </c>
    </row>
    <row r="50" spans="1:16" x14ac:dyDescent="0.2">
      <c r="A50" t="s">
        <v>111</v>
      </c>
      <c r="D50" s="85">
        <f t="shared" si="2"/>
        <v>535</v>
      </c>
      <c r="E50" s="85">
        <f t="shared" si="3"/>
        <v>243.6</v>
      </c>
      <c r="F50" s="85">
        <f t="shared" si="4"/>
        <v>0</v>
      </c>
      <c r="H50" s="64">
        <v>535</v>
      </c>
      <c r="J50" s="28">
        <v>243.6</v>
      </c>
    </row>
    <row r="51" spans="1:16" x14ac:dyDescent="0.2">
      <c r="A51" t="s">
        <v>112</v>
      </c>
      <c r="D51" s="85">
        <f t="shared" si="2"/>
        <v>1200</v>
      </c>
      <c r="E51" s="85">
        <f t="shared" si="3"/>
        <v>0</v>
      </c>
      <c r="F51" s="85">
        <f t="shared" si="4"/>
        <v>0</v>
      </c>
      <c r="H51" s="28">
        <v>1200</v>
      </c>
    </row>
    <row r="52" spans="1:16" x14ac:dyDescent="0.2">
      <c r="A52" t="s">
        <v>149</v>
      </c>
      <c r="D52" s="85">
        <f t="shared" si="2"/>
        <v>432.78999999999996</v>
      </c>
      <c r="E52" s="85">
        <f t="shared" si="3"/>
        <v>0</v>
      </c>
      <c r="F52" s="85">
        <f t="shared" si="4"/>
        <v>0</v>
      </c>
      <c r="H52" s="28">
        <v>232.79</v>
      </c>
      <c r="I52" s="28">
        <v>200</v>
      </c>
    </row>
    <row r="53" spans="1:16" x14ac:dyDescent="0.2">
      <c r="A53" t="s">
        <v>150</v>
      </c>
      <c r="D53" s="85">
        <f t="shared" si="2"/>
        <v>569.34</v>
      </c>
      <c r="E53" s="85">
        <f t="shared" si="3"/>
        <v>0</v>
      </c>
      <c r="F53" s="85">
        <f t="shared" si="4"/>
        <v>0</v>
      </c>
      <c r="I53" s="28">
        <v>569.34</v>
      </c>
    </row>
    <row r="54" spans="1:16" x14ac:dyDescent="0.2">
      <c r="A54" t="s">
        <v>151</v>
      </c>
      <c r="D54" s="85">
        <f t="shared" si="2"/>
        <v>200</v>
      </c>
      <c r="E54" s="85">
        <f t="shared" si="3"/>
        <v>0</v>
      </c>
      <c r="F54" s="85">
        <f t="shared" si="4"/>
        <v>0</v>
      </c>
      <c r="I54" s="28">
        <v>200</v>
      </c>
    </row>
    <row r="55" spans="1:16" x14ac:dyDescent="0.2">
      <c r="A55" t="s">
        <v>152</v>
      </c>
      <c r="D55" s="85">
        <f t="shared" si="2"/>
        <v>178.46</v>
      </c>
      <c r="E55" s="85">
        <f t="shared" si="3"/>
        <v>0</v>
      </c>
      <c r="F55" s="85">
        <f t="shared" si="4"/>
        <v>0</v>
      </c>
      <c r="I55" s="28">
        <v>178.46</v>
      </c>
      <c r="J55" s="28"/>
    </row>
    <row r="56" spans="1:16" x14ac:dyDescent="0.2">
      <c r="A56" s="62" t="s">
        <v>230</v>
      </c>
      <c r="D56" s="85">
        <f t="shared" si="2"/>
        <v>0</v>
      </c>
      <c r="E56" s="85">
        <f t="shared" si="3"/>
        <v>954.28</v>
      </c>
      <c r="F56" s="85">
        <f t="shared" si="4"/>
        <v>0</v>
      </c>
      <c r="J56" s="28">
        <f>SUM(150+336.28+263)</f>
        <v>749.28</v>
      </c>
      <c r="N56" s="28">
        <v>205</v>
      </c>
    </row>
    <row r="57" spans="1:16" x14ac:dyDescent="0.2">
      <c r="A57" s="62" t="s">
        <v>233</v>
      </c>
      <c r="D57" s="85">
        <f t="shared" si="2"/>
        <v>0</v>
      </c>
      <c r="E57" s="85">
        <f t="shared" si="3"/>
        <v>196.4</v>
      </c>
      <c r="F57" s="85">
        <f t="shared" si="4"/>
        <v>0</v>
      </c>
      <c r="J57" s="28">
        <v>196.4</v>
      </c>
    </row>
    <row r="58" spans="1:16" x14ac:dyDescent="0.2">
      <c r="A58" s="62" t="s">
        <v>321</v>
      </c>
      <c r="D58" s="85">
        <f t="shared" ref="D58" si="5">SUM(G58:I58)</f>
        <v>0</v>
      </c>
      <c r="E58" s="85">
        <f>SUM(J58:N58)</f>
        <v>274.33</v>
      </c>
      <c r="F58" s="85">
        <f t="shared" ref="F58" si="6">SUM(O58:P58)</f>
        <v>0</v>
      </c>
      <c r="N58" s="28">
        <v>274.33</v>
      </c>
    </row>
    <row r="59" spans="1:16" x14ac:dyDescent="0.2">
      <c r="A59" s="62" t="s">
        <v>401</v>
      </c>
      <c r="D59" s="85">
        <f t="shared" ref="D59" si="7">SUM(G59:I59)</f>
        <v>0</v>
      </c>
      <c r="E59" s="85">
        <f>SUM(J59:N59)</f>
        <v>0</v>
      </c>
      <c r="F59" s="85">
        <f t="shared" ref="F59" si="8">SUM(O59:P59)</f>
        <v>975</v>
      </c>
      <c r="O59" s="28">
        <v>745</v>
      </c>
      <c r="P59" s="28">
        <v>230</v>
      </c>
    </row>
    <row r="60" spans="1:16" x14ac:dyDescent="0.2">
      <c r="A60" s="62" t="s">
        <v>468</v>
      </c>
      <c r="D60" s="85">
        <f t="shared" ref="D60" si="9">SUM(G60:I60)</f>
        <v>0</v>
      </c>
      <c r="E60" s="85">
        <f>SUM(J60:N60)</f>
        <v>0</v>
      </c>
      <c r="F60" s="85">
        <f>SUM(O60:P60)</f>
        <v>4900</v>
      </c>
      <c r="P60" s="28">
        <v>4900</v>
      </c>
    </row>
    <row r="61" spans="1:16" x14ac:dyDescent="0.2">
      <c r="D61" s="85"/>
      <c r="E61" s="85"/>
      <c r="F61" s="85"/>
    </row>
    <row r="62" spans="1:16" x14ac:dyDescent="0.2">
      <c r="A62" s="62" t="s">
        <v>158</v>
      </c>
    </row>
    <row r="63" spans="1:16" x14ac:dyDescent="0.2">
      <c r="A63" s="62"/>
    </row>
  </sheetData>
  <conditionalFormatting sqref="D47:F61">
    <cfRule type="cellIs" dxfId="2" priority="3" operator="greaterThan">
      <formula>4999.99</formula>
    </cfRule>
  </conditionalFormatting>
  <conditionalFormatting sqref="F3:G43">
    <cfRule type="cellIs" dxfId="1" priority="1" operator="greaterThan">
      <formula>11.99</formula>
    </cfRule>
    <cfRule type="cellIs" dxfId="0" priority="2" stopIfTrue="1" operator="greaterThan">
      <formula>9.99</formula>
    </cfRule>
  </conditionalFormatting>
  <pageMargins left="0.7" right="0.7" top="0.78740157500000008" bottom="0.78740157500000008" header="0.3" footer="0.3"/>
  <pageSetup paperSize="9" orientation="portrait"/>
  <ignoredErrors>
    <ignoredError sqref="F43 F12 D50" formulaRange="1"/>
  </ignoredErrors>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Übersicht</vt:lpstr>
      <vt:lpstr>Anträge</vt:lpstr>
      <vt:lpstr>Anzahl &amp; Beträge</vt:lpstr>
      <vt:lpstr>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AStANaut</dc:creator>
  <dc:description/>
  <cp:lastModifiedBy>Kenan Bilen</cp:lastModifiedBy>
  <cp:revision>41</cp:revision>
  <cp:lastPrinted>2025-06-14T09:23:33Z</cp:lastPrinted>
  <dcterms:created xsi:type="dcterms:W3CDTF">2016-10-11T10:10:23Z</dcterms:created>
  <dcterms:modified xsi:type="dcterms:W3CDTF">2025-06-16T18:57:07Z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